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Kanalizace splašková" sheetId="2" r:id="rId2"/>
    <sheet name="02 - Oprava povrchů" sheetId="3" r:id="rId3"/>
    <sheet name="03 - VRN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'01 - Kanalizace splašková'!$C$121:$K$231</definedName>
    <definedName name="_xlnm.Print_Area" localSheetId="1">'01 - Kanalizace splašková'!$C$4:$J$76,'01 - Kanalizace splašková'!$C$82:$J$103,'01 - Kanalizace splašková'!$C$109:$K$231</definedName>
    <definedName name="_xlnm.Print_Titles" localSheetId="1">'01 - Kanalizace splašková'!$121:$121</definedName>
    <definedName name="_xlnm._FilterDatabase" localSheetId="2" hidden="1">'02 - Oprava povrchů'!$C$121:$K$158</definedName>
    <definedName name="_xlnm.Print_Area" localSheetId="2">'02 - Oprava povrchů'!$C$4:$J$76,'02 - Oprava povrchů'!$C$82:$J$103,'02 - Oprava povrchů'!$C$109:$K$158</definedName>
    <definedName name="_xlnm.Print_Titles" localSheetId="2">'02 - Oprava povrchů'!$121:$121</definedName>
    <definedName name="_xlnm._FilterDatabase" localSheetId="3" hidden="1">'03 - VRN'!$C$119:$K$136</definedName>
    <definedName name="_xlnm.Print_Area" localSheetId="3">'03 - VRN'!$C$4:$J$76,'03 - VRN'!$C$82:$J$101,'03 - VRN'!$C$107:$K$136</definedName>
    <definedName name="_xlnm.Print_Titles" localSheetId="3">'03 - VRN'!$119:$119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35"/>
  <c r="BH135"/>
  <c r="BG135"/>
  <c r="BF135"/>
  <c r="T135"/>
  <c r="T134"/>
  <c r="R135"/>
  <c r="R134"/>
  <c r="P135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114"/>
  <c r="E7"/>
  <c r="E110"/>
  <c i="3" r="J37"/>
  <c r="J36"/>
  <c i="1" r="AY96"/>
  <c i="3" r="J35"/>
  <c i="1" r="AX96"/>
  <c i="3" r="BI157"/>
  <c r="BH157"/>
  <c r="BG157"/>
  <c r="BF157"/>
  <c r="T157"/>
  <c r="T156"/>
  <c r="R157"/>
  <c r="R156"/>
  <c r="P157"/>
  <c r="P156"/>
  <c r="BI154"/>
  <c r="BH154"/>
  <c r="BG154"/>
  <c r="BF154"/>
  <c r="T154"/>
  <c r="R154"/>
  <c r="P154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T144"/>
  <c r="R145"/>
  <c r="R144"/>
  <c r="P145"/>
  <c r="P144"/>
  <c r="BI142"/>
  <c r="BH142"/>
  <c r="BG142"/>
  <c r="BF142"/>
  <c r="T142"/>
  <c r="R142"/>
  <c r="P142"/>
  <c r="BI140"/>
  <c r="BH140"/>
  <c r="BG140"/>
  <c r="BF140"/>
  <c r="T140"/>
  <c r="R140"/>
  <c r="P140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85"/>
  <c i="2" r="J37"/>
  <c r="J36"/>
  <c i="1" r="AY95"/>
  <c i="2" r="J35"/>
  <c i="1" r="AX95"/>
  <c i="2" r="BI230"/>
  <c r="BH230"/>
  <c r="BG230"/>
  <c r="BF230"/>
  <c r="T230"/>
  <c r="T229"/>
  <c r="R230"/>
  <c r="R229"/>
  <c r="P230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T185"/>
  <c r="R186"/>
  <c r="R185"/>
  <c r="P186"/>
  <c r="P185"/>
  <c r="BI182"/>
  <c r="BH182"/>
  <c r="BG182"/>
  <c r="BF182"/>
  <c r="T182"/>
  <c r="R182"/>
  <c r="P182"/>
  <c r="BI177"/>
  <c r="BH177"/>
  <c r="BG177"/>
  <c r="BF177"/>
  <c r="T177"/>
  <c r="R177"/>
  <c r="P177"/>
  <c r="BI174"/>
  <c r="BH174"/>
  <c r="BG174"/>
  <c r="BF174"/>
  <c r="T174"/>
  <c r="R174"/>
  <c r="P174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48"/>
  <c r="BH148"/>
  <c r="BG148"/>
  <c r="BF148"/>
  <c r="T148"/>
  <c r="R148"/>
  <c r="P148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89"/>
  <c r="E7"/>
  <c r="E112"/>
  <c i="1" r="L90"/>
  <c r="AM90"/>
  <c r="AM89"/>
  <c r="L89"/>
  <c r="AM87"/>
  <c r="L87"/>
  <c r="L85"/>
  <c r="L84"/>
  <c i="4" r="BK131"/>
  <c r="BK128"/>
  <c i="3" r="BK150"/>
  <c r="J148"/>
  <c r="BK140"/>
  <c r="BK136"/>
  <c r="BK134"/>
  <c i="2" r="BK230"/>
  <c r="J227"/>
  <c r="J225"/>
  <c r="BK223"/>
  <c r="BK221"/>
  <c r="J219"/>
  <c r="BK217"/>
  <c r="J214"/>
  <c r="J212"/>
  <c r="J200"/>
  <c r="J174"/>
  <c r="J167"/>
  <c r="J162"/>
  <c r="J159"/>
  <c r="BK157"/>
  <c r="BK154"/>
  <c r="J148"/>
  <c r="BK139"/>
  <c r="J137"/>
  <c r="J132"/>
  <c r="J129"/>
  <c r="BK127"/>
  <c r="BK125"/>
  <c i="4" r="BK135"/>
  <c r="J131"/>
  <c r="J128"/>
  <c r="J125"/>
  <c r="BK123"/>
  <c i="3" r="BK157"/>
  <c r="BK148"/>
  <c r="BK145"/>
  <c r="J136"/>
  <c r="J130"/>
  <c r="J125"/>
  <c i="2" r="BK214"/>
  <c r="BK212"/>
  <c r="J208"/>
  <c r="BK202"/>
  <c r="BK197"/>
  <c r="J195"/>
  <c r="J189"/>
  <c r="BK186"/>
  <c r="BK169"/>
  <c r="BK167"/>
  <c r="BK148"/>
  <c r="BK134"/>
  <c r="J127"/>
  <c i="4" r="J135"/>
  <c r="BK125"/>
  <c r="J123"/>
  <c i="3" r="BK154"/>
  <c r="J150"/>
  <c r="J142"/>
  <c r="J140"/>
  <c r="J134"/>
  <c r="BK132"/>
  <c r="BK130"/>
  <c r="J128"/>
  <c i="2" r="J230"/>
  <c r="BK227"/>
  <c r="BK225"/>
  <c r="J223"/>
  <c r="J221"/>
  <c r="BK219"/>
  <c r="J217"/>
  <c r="BK210"/>
  <c r="BK208"/>
  <c r="J205"/>
  <c r="J197"/>
  <c r="BK192"/>
  <c r="BK189"/>
  <c r="BK182"/>
  <c r="BK177"/>
  <c r="BK174"/>
  <c r="J169"/>
  <c r="J164"/>
  <c r="BK162"/>
  <c r="J157"/>
  <c r="BK142"/>
  <c r="J134"/>
  <c r="BK132"/>
  <c r="BK129"/>
  <c i="3" r="J157"/>
  <c r="J154"/>
  <c r="J145"/>
  <c r="BK142"/>
  <c r="J132"/>
  <c r="BK128"/>
  <c r="BK125"/>
  <c i="2" r="J210"/>
  <c r="BK205"/>
  <c r="J202"/>
  <c r="BK200"/>
  <c r="BK195"/>
  <c r="J192"/>
  <c r="J186"/>
  <c r="J182"/>
  <c r="J177"/>
  <c r="BK164"/>
  <c r="BK159"/>
  <c r="J154"/>
  <c r="J142"/>
  <c r="J139"/>
  <c r="BK137"/>
  <c r="J125"/>
  <c i="1" r="AS94"/>
  <c i="2" l="1" r="R124"/>
  <c r="BK194"/>
  <c r="J194"/>
  <c r="J101"/>
  <c i="3" r="BK124"/>
  <c i="2" r="T124"/>
  <c r="P188"/>
  <c r="T194"/>
  <c i="3" r="P124"/>
  <c r="BK139"/>
  <c r="J139"/>
  <c r="J99"/>
  <c r="R139"/>
  <c r="R147"/>
  <c i="4" r="P127"/>
  <c i="2" r="BK124"/>
  <c r="J124"/>
  <c r="J98"/>
  <c r="T188"/>
  <c r="R194"/>
  <c i="3" r="R124"/>
  <c r="R123"/>
  <c r="R122"/>
  <c r="P139"/>
  <c r="BK147"/>
  <c r="J147"/>
  <c r="J101"/>
  <c r="T147"/>
  <c i="4" r="P122"/>
  <c r="P121"/>
  <c r="P120"/>
  <c i="1" r="AU97"/>
  <c i="2" r="P124"/>
  <c r="BK188"/>
  <c r="J188"/>
  <c r="J100"/>
  <c r="R188"/>
  <c r="P194"/>
  <c i="3" r="T124"/>
  <c r="T123"/>
  <c r="T122"/>
  <c r="T139"/>
  <c r="P147"/>
  <c i="4" r="BK122"/>
  <c r="J122"/>
  <c r="J98"/>
  <c r="R122"/>
  <c r="T122"/>
  <c r="BK127"/>
  <c r="J127"/>
  <c r="J99"/>
  <c r="R127"/>
  <c r="T127"/>
  <c i="2" r="F92"/>
  <c r="J116"/>
  <c r="BE125"/>
  <c r="BE127"/>
  <c r="BE132"/>
  <c r="BE154"/>
  <c r="BE157"/>
  <c r="BE167"/>
  <c r="BE169"/>
  <c r="BE182"/>
  <c r="BE210"/>
  <c r="BE212"/>
  <c r="BE221"/>
  <c r="BK229"/>
  <c r="J229"/>
  <c r="J102"/>
  <c i="3" r="F92"/>
  <c r="BE136"/>
  <c r="BE142"/>
  <c i="2" r="E85"/>
  <c r="BE134"/>
  <c r="BE137"/>
  <c r="BE148"/>
  <c r="BE164"/>
  <c r="BE197"/>
  <c r="BE214"/>
  <c r="BE217"/>
  <c r="BE223"/>
  <c r="BE225"/>
  <c i="3" r="BE132"/>
  <c r="BE134"/>
  <c r="BE145"/>
  <c r="BE148"/>
  <c r="BE150"/>
  <c r="BE154"/>
  <c i="4" r="J89"/>
  <c r="F117"/>
  <c r="BE123"/>
  <c r="BE131"/>
  <c r="BE135"/>
  <c i="2" r="BE129"/>
  <c r="BE139"/>
  <c r="BE142"/>
  <c r="BE159"/>
  <c r="BE162"/>
  <c r="BE174"/>
  <c r="BE177"/>
  <c r="BE186"/>
  <c r="BE189"/>
  <c r="BE208"/>
  <c r="BE219"/>
  <c r="BK185"/>
  <c r="J185"/>
  <c r="J99"/>
  <c i="3" r="J89"/>
  <c r="E112"/>
  <c r="BE128"/>
  <c r="BE130"/>
  <c r="BE140"/>
  <c r="BK144"/>
  <c r="J144"/>
  <c r="J100"/>
  <c i="4" r="E85"/>
  <c r="BE125"/>
  <c r="BE128"/>
  <c i="2" r="BE192"/>
  <c r="BE195"/>
  <c r="BE200"/>
  <c r="BE202"/>
  <c r="BE205"/>
  <c r="BE227"/>
  <c r="BE230"/>
  <c i="3" r="BE125"/>
  <c r="BE157"/>
  <c r="BK156"/>
  <c r="J156"/>
  <c r="J102"/>
  <c i="4" r="BK134"/>
  <c r="J134"/>
  <c r="J100"/>
  <c i="2" r="F35"/>
  <c i="1" r="BB95"/>
  <c i="2" r="F34"/>
  <c i="1" r="BA95"/>
  <c i="2" r="F36"/>
  <c i="1" r="BC95"/>
  <c i="4" r="F37"/>
  <c i="1" r="BD97"/>
  <c i="4" r="F34"/>
  <c i="1" r="BA97"/>
  <c i="3" r="F37"/>
  <c i="1" r="BD96"/>
  <c i="4" r="J34"/>
  <c i="1" r="AW97"/>
  <c i="2" r="J34"/>
  <c i="1" r="AW95"/>
  <c i="4" r="F36"/>
  <c i="1" r="BC97"/>
  <c i="3" r="F34"/>
  <c i="1" r="BA96"/>
  <c i="3" r="J34"/>
  <c i="1" r="AW96"/>
  <c i="3" r="F35"/>
  <c i="1" r="BB96"/>
  <c i="3" r="F36"/>
  <c i="1" r="BC96"/>
  <c i="2" r="F37"/>
  <c i="1" r="BD95"/>
  <c i="4" r="F35"/>
  <c i="1" r="BB97"/>
  <c i="4" l="1" r="T121"/>
  <c r="T120"/>
  <c r="R121"/>
  <c r="R120"/>
  <c i="2" r="P123"/>
  <c r="P122"/>
  <c i="1" r="AU95"/>
  <c i="3" r="P123"/>
  <c r="P122"/>
  <c i="1" r="AU96"/>
  <c i="2" r="T123"/>
  <c r="T122"/>
  <c i="3" r="BK123"/>
  <c r="J123"/>
  <c r="J97"/>
  <c i="2" r="R123"/>
  <c r="R122"/>
  <c i="3" r="J124"/>
  <c r="J98"/>
  <c i="2" r="BK123"/>
  <c r="J123"/>
  <c r="J97"/>
  <c i="4" r="BK121"/>
  <c r="J121"/>
  <c r="J97"/>
  <c i="3" r="J33"/>
  <c i="1" r="AV96"/>
  <c r="AT96"/>
  <c r="BA94"/>
  <c r="W30"/>
  <c i="4" r="F33"/>
  <c i="1" r="AZ97"/>
  <c i="2" r="J33"/>
  <c i="1" r="AV95"/>
  <c r="AT95"/>
  <c r="BB94"/>
  <c r="AX94"/>
  <c i="4" r="J33"/>
  <c i="1" r="AV97"/>
  <c r="AT97"/>
  <c i="3" r="F33"/>
  <c i="1" r="AZ96"/>
  <c r="BC94"/>
  <c r="W32"/>
  <c r="BD94"/>
  <c r="W33"/>
  <c i="2" r="F33"/>
  <c i="1" r="AZ95"/>
  <c i="2" l="1" r="BK122"/>
  <c r="J122"/>
  <c r="J96"/>
  <c i="3" r="BK122"/>
  <c r="J122"/>
  <c r="J96"/>
  <c i="4" r="BK120"/>
  <c r="J120"/>
  <c r="J96"/>
  <c i="1" r="AZ94"/>
  <c r="W29"/>
  <c r="AU94"/>
  <c r="AY94"/>
  <c r="AW94"/>
  <c r="AK30"/>
  <c r="W31"/>
  <c i="2" l="1" r="J30"/>
  <c i="1" r="AG95"/>
  <c r="AN95"/>
  <c i="4" r="J30"/>
  <c i="1" r="AG97"/>
  <c r="AN97"/>
  <c i="3" r="J30"/>
  <c i="1" r="AG96"/>
  <c r="AN96"/>
  <c r="AV94"/>
  <c r="AK29"/>
  <c i="2" l="1" r="J39"/>
  <c i="3" r="J39"/>
  <c i="4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<sst xmlns="http://schemas.openxmlformats.org/spreadsheetml/2006/main">
  <si>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</si>
  <si>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</si>
  <si>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</si>
  <si>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</si>
  <si>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</si>
  <si>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{50c1576d-9389-4298-ba89-dfbdd996e011}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</si>
  <si>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</si>
  <si>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</si>
  <si>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</si>
  <si>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</si>
  <si>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</si>
  <si>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</si>
  <si>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</si>
  <si>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</si>
  <si>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20210625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</si>
  <si>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</si>
  <si>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</si>
  <si>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Splašková kanalizace Varnsdorf, Pohraniční Stráže</t>
  </si>
  <si>
    <t>KSO:</t>
  </si>
  <si>
    <t>CC-CZ:</t>
  </si>
  <si>
    <t>Místo:</t>
  </si>
  <si>
    <t>Varnsdorf</t>
  </si>
  <si>
    <t>Datum:</t>
  </si>
  <si>
    <t>24. 6. 2021</t>
  </si>
  <si>
    <t>Zadavatel:</t>
  </si>
  <si>
    <t>IČ:</t>
  </si>
  <si>
    <t>Město Varnsdorf</t>
  </si>
  <si>
    <t>DIČ:</t>
  </si>
  <si>
    <t>Uchazeč:</t>
  </si>
  <si>
    <t>Vyplň údaj</t>
  </si>
  <si>
    <t>Projektant:</t>
  </si>
  <si>
    <t>Ing. Folbrecht</t>
  </si>
  <si>
    <t>True</t>
  </si>
  <si>
    <t>Zpracovatel:</t>
  </si>
  <si>
    <t>J. Nešněra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</si>
  <si>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</si>
  <si>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</si>
  <si>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</si>
  <si>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</si>
  <si>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</si>
  <si>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</si>
  <si>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</si>
  <si>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</si>
  <si>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</si>
  <si>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</si>
  <si>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</si>
  <si>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</si>
  <si>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</si>
  <si>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</si>
  <si>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</si>
  <si>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</si>
  <si>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</si>
  <si>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</si>
  <si>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</si>
  <si>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</si>
  <si>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</si>
  <si>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</si>
  <si>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</si>
  <si>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</si>
  <si>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</si>
  <si>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</si>
  <si>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</si>
  <si>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</si>
  <si>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</si>
  <si>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</si>
  <si>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</si>
  <si>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</si>
  <si>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</si>
  <si>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</si>
  <si>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</si>
  <si>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</si>
  <si>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</si>
  <si>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</si>
  <si>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</si>
  <si>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</si>
  <si>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</si>
  <si>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</si>
  <si>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</si>
  <si>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</si>
  <si>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</si>
  <si>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</si>
  <si>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</si>
  <si>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Kanalizace splašková</t>
  </si>
  <si>
    <t>STA</t>
  </si>
  <si>
    <t>1</t>
  </si>
  <si>
    <t>{75301e57-41c9-420d-a380-f6a4db859f67}</t>
  </si>
  <si>
    <t>2</t>
  </si>
  <si>
    <t>02</t>
  </si>
  <si>
    <t>Oprava povrchů</t>
  </si>
  <si>
    <t>{2fb659b2-966e-4028-9104-7fc9e9d1dd57}</t>
  </si>
  <si>
    <t>03</t>
  </si>
  <si>
    <t>VRN</t>
  </si>
  <si>
    <t>{496ff1bf-571c-4c82-ba71-7188d7f48efd}</t>
  </si>
  <si>
    <t>KRYCÍ LIST SOUPISU PRACÍ</t>
  </si>
  <si>
    <t>Objekt:</t>
  </si>
  <si>
    <t>01 - Kanalizace splašková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</si>
  <si>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</si>
  <si>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</si>
  <si>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</si>
  <si>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</si>
  <si>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</si>
  <si>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</si>
  <si>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</si>
  <si>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</si>
  <si>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</si>
  <si>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</si>
  <si>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</si>
  <si>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</si>
  <si>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</si>
  <si>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</si>
  <si>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</si>
  <si>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</si>
  <si>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</si>
  <si>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</si>
  <si>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</si>
  <si>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</si>
  <si>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</si>
  <si>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</si>
  <si>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</si>
  <si>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</si>
  <si>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</si>
  <si>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</si>
  <si>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</si>
  <si>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</si>
  <si>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</si>
  <si>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119001405</t>
  </si>
  <si>
    <t>Dočasné zajištění potrubí z PE DN do 200 mm</t>
  </si>
  <si>
    <t>m</t>
  </si>
  <si>
    <t>CS ÚRS 2021 01</t>
  </si>
  <si>
    <t>4</t>
  </si>
  <si>
    <t>-1769998266</t>
  </si>
  <si>
    <t>PP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</si>
  <si>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plastového, jmenovité světlosti DN do 200 mm</t>
  </si>
  <si>
    <t>119001412</t>
  </si>
  <si>
    <t>Dočasné zajištění potrubí betonového, ŽB nebo kameninového DN do 500 mm</t>
  </si>
  <si>
    <t>1641225292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</si>
  <si>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betonového, kameninového nebo železobetonového, světlosti DN přes 200 do 500 mm</t>
  </si>
  <si>
    <t>3</t>
  </si>
  <si>
    <t>19321,52</t>
  </si>
  <si>
    <t>Výstražná páska pro zabezpečení výkopu zřízení</t>
  </si>
  <si>
    <t>404034579</t>
  </si>
  <si>
    <t>Pomocné konstrukce při zabezpečení výkopu svislé výstražná páska zřízení</t>
  </si>
  <si>
    <t>VV</t>
  </si>
  <si>
    <t>193*2+1,5*2</t>
  </si>
  <si>
    <t>119003132</t>
  </si>
  <si>
    <t>Výstražná páska pro zabezpečení výkopu odstranění</t>
  </si>
  <si>
    <t>-1515469982</t>
  </si>
  <si>
    <t>Pomocné konstrukce při zabezpečení výkopu svislé výstražná páska odstranění</t>
  </si>
  <si>
    <t>5</t>
  </si>
  <si>
    <t>119004111</t>
  </si>
  <si>
    <t>Bezpečný vstup nebo výstup z výkopu pomocí žebříku zřízení</t>
  </si>
  <si>
    <t>-1636820686</t>
  </si>
  <si>
    <t>Pomocné konstrukce při zabezpečení výkopu bezpečný vstup nebo výstup žebříkem zřízení</t>
  </si>
  <si>
    <t>2,1+3,3+3</t>
  </si>
  <si>
    <t>6</t>
  </si>
  <si>
    <t>119004112</t>
  </si>
  <si>
    <t>Bezpečný vstup nebo výstup z výkopu pomocí žebříku odstranění</t>
  </si>
  <si>
    <t>591199862</t>
  </si>
  <si>
    <t>Pomocné konstrukce při zabezpečení výkopu bezpečný vstup nebo výstup žebříkem odstranění</t>
  </si>
  <si>
    <t>7</t>
  </si>
  <si>
    <t>130001101</t>
  </si>
  <si>
    <t>Příplatek za ztížení vykopávky v blízkosti podzemního vedení</t>
  </si>
  <si>
    <t>m3</t>
  </si>
  <si>
    <t>1039633574</t>
  </si>
  <si>
    <t>Příplatek k cenám hloubených vykopávek za ztížení vykopávky v blízkosti podzemního vedení nebo výbušnin pro jakoukoliv třídu horniny</t>
  </si>
  <si>
    <t>217,545*2*0,05</t>
  </si>
  <si>
    <t>8</t>
  </si>
  <si>
    <t>132251254</t>
  </si>
  <si>
    <t>Hloubení rýh nezapažených š do 2000 mm v hornině třídy těžitelnosti I, skupiny 3 objem do 500 m3 strojně</t>
  </si>
  <si>
    <t>-1105701131</t>
  </si>
  <si>
    <t>Hloubení nezapažených rýh šířky přes 800 do 2 000 mm strojně s urovnáním dna do předepsaného profilu a spádu v hornině třídy těžitelnosti I skupiny 3 přes 100 do 500 m3</t>
  </si>
  <si>
    <t>193*1*(1,93+1,7+1,7+1,7+1,76+2,77+2,83+2,48+1,58)/9</t>
  </si>
  <si>
    <t>2*1*(2,1*3+2,16+3,17+3,23+2,88+1,98)</t>
  </si>
  <si>
    <t>Součet</t>
  </si>
  <si>
    <t>435,09*0,5 'Přepočtené koeficientem množství</t>
  </si>
  <si>
    <t>9</t>
  </si>
  <si>
    <t>132351254</t>
  </si>
  <si>
    <t>Hloubení rýh nezapažených š do 2000 mm v hornině třídy těžitelnosti II, skupiny 4 objem do 500 m3 strojně</t>
  </si>
  <si>
    <t>1164845807</t>
  </si>
  <si>
    <t>Hloubení nezapažených rýh šířky přes 800 do 2 000 mm strojně s urovnáním dna do předepsaného profilu a spádu v hornině třídy těžitelnosti II skupiny 4 přes 100 do 500 m3</t>
  </si>
  <si>
    <t>10</t>
  </si>
  <si>
    <t>151101101</t>
  </si>
  <si>
    <t>Zřízení příložného pažení a rozepření stěn rýh hl do 2 m</t>
  </si>
  <si>
    <t>m2</t>
  </si>
  <si>
    <t>1775757382</t>
  </si>
  <si>
    <t>Zřízení pažení a rozepření stěn rýh pro podzemní vedení příložné pro jakoukoliv mezerovitost, hloubky do 2 m</t>
  </si>
  <si>
    <t>193*1*(2,33+2,1*3+2,16+3,17+3,23+2,88+1,89)/9"jedna strana</t>
  </si>
  <si>
    <t>11</t>
  </si>
  <si>
    <t>151101111</t>
  </si>
  <si>
    <t>Odstranění příložného pažení a rozepření stěn rýh hl do 2 m</t>
  </si>
  <si>
    <t>2041192735</t>
  </si>
  <si>
    <t>Odstranění pažení a rozepření stěn rýh pro podzemní vedení s uložením materiálu na vzdálenost do 3 m od kraje výkopu příložné, hloubky do 2 m</t>
  </si>
  <si>
    <t>12</t>
  </si>
  <si>
    <t>162351103</t>
  </si>
  <si>
    <t>Vodorovné přemístění do 500 m výkopku/sypaniny z horniny třídy těžitelnosti I, skupiny 1 až 3</t>
  </si>
  <si>
    <t>1132710869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</si>
  <si>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</si>
  <si>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19,3+95,478</t>
  </si>
  <si>
    <t>13</t>
  </si>
  <si>
    <t>167151111</t>
  </si>
  <si>
    <t>Nakládání výkopku z hornin třídy těžitelnosti I, skupiny 1 až 3 přes 100 m3</t>
  </si>
  <si>
    <t>-351375222</t>
  </si>
  <si>
    <t>Nakládání, skládání a překládání neulehlého výkopku nebo sypaniny strojně nakládání, množství přes 100 m3, z hornin třídy těžitelnosti I, skupiny 1 až 3</t>
  </si>
  <si>
    <t>14</t>
  </si>
  <si>
    <t>162751R</t>
  </si>
  <si>
    <t>Odvoz výkopku na skládku zhotovitele včetně uložení a poplatku za uložení</t>
  </si>
  <si>
    <t>1238578284</t>
  </si>
  <si>
    <t>217,545*2</t>
  </si>
  <si>
    <t>171201201</t>
  </si>
  <si>
    <t>Uložení sypaniny na skládky</t>
  </si>
  <si>
    <t>-1344309862</t>
  </si>
  <si>
    <t>Uložení sypaniny na skládky nebo meziskládky bez hutnění s upravením uložené sypaniny do předepsaného tvaru</t>
  </si>
  <si>
    <t>16</t>
  </si>
  <si>
    <t>174101101</t>
  </si>
  <si>
    <t>Zásyp jam, šachet rýh nebo kolem objektů sypaninou se zhutněním</t>
  </si>
  <si>
    <t>-989131467</t>
  </si>
  <si>
    <t>Zásyp sypaninou z jakékoliv horniny strojně s uložením výkopku ve vrstvách se zhutněním jam, šachet, rýh nebo kolem objektů v těchto vykopávkách</t>
  </si>
  <si>
    <t>-193*1*0,6</t>
  </si>
  <si>
    <t>17</t>
  </si>
  <si>
    <t>M</t>
  </si>
  <si>
    <t>58331200</t>
  </si>
  <si>
    <t>štěrkopísek netříděný zásypový</t>
  </si>
  <si>
    <t>t</t>
  </si>
  <si>
    <t>-792978466</t>
  </si>
  <si>
    <t>319,29*2 'Přepočtené koeficientem množství</t>
  </si>
  <si>
    <t>18</t>
  </si>
  <si>
    <t>175151101</t>
  </si>
  <si>
    <t>Obsypání potrubí strojně sypaninou bez prohození, uloženou do 3 m</t>
  </si>
  <si>
    <t>-2107322173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</si>
  <si>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</si>
  <si>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(193-8)*1*0,6</t>
  </si>
  <si>
    <t>-(PI*0,16*0,16*193)</t>
  </si>
  <si>
    <t>19</t>
  </si>
  <si>
    <t>58337303</t>
  </si>
  <si>
    <t>štěrkopísek frakce 0/8</t>
  </si>
  <si>
    <t>-644754098</t>
  </si>
  <si>
    <t>95,478*1,8 'Přepočtené koeficientem množství</t>
  </si>
  <si>
    <t>Svislé a kompletní konstrukce</t>
  </si>
  <si>
    <t>20</t>
  </si>
  <si>
    <t>359901211</t>
  </si>
  <si>
    <t>Monitoring stoky jakékoli výšky na nové kanalizaci</t>
  </si>
  <si>
    <t>1021502559</t>
  </si>
  <si>
    <t>Monitoring stok (kamerový systém) jakékoli výšky nová kanalizace</t>
  </si>
  <si>
    <t>Vodorovné konstrukce</t>
  </si>
  <si>
    <t>451572111</t>
  </si>
  <si>
    <t>Lože pod potrubí otevřený výkop z kameniva drobného těženého</t>
  </si>
  <si>
    <t>1458252352</t>
  </si>
  <si>
    <t>Lože pod potrubí, stoky a drobné objekty v otevřeném výkopu z kameniva drobného těženého 0 až 4 mm</t>
  </si>
  <si>
    <t>193*1*0,1</t>
  </si>
  <si>
    <t>22</t>
  </si>
  <si>
    <t>452386111</t>
  </si>
  <si>
    <t>Vyrovnávací prstence z betonu prostého tř. C 25/30 v do 100 mm</t>
  </si>
  <si>
    <t>kus</t>
  </si>
  <si>
    <t>702618979</t>
  </si>
  <si>
    <t>Podkladní a vyrovnávací konstrukce z betonu vyrovnávací prstence z prostého betonu tř. C 25/30 pod poklopy a mříže, výšky do 100 mm</t>
  </si>
  <si>
    <t>Trubní vedení</t>
  </si>
  <si>
    <t>23</t>
  </si>
  <si>
    <t>831372121</t>
  </si>
  <si>
    <t>Montáž potrubí z trub kameninových hrdlových s integrovaným těsněním výkop sklon do 20 % DN 300</t>
  </si>
  <si>
    <t>-743730700</t>
  </si>
  <si>
    <t xml:space="preserve">Montáž potrubí z trub kameninových  hrdlových s integrovaným těsněním v otevřeném výkopu ve sklonu do 20 % DN 300</t>
  </si>
  <si>
    <t>24</t>
  </si>
  <si>
    <t>59710711</t>
  </si>
  <si>
    <t>trouba kameninová glazovaná DN 300 dl 2,50m spojovací systém C Třída 160</t>
  </si>
  <si>
    <t>878123973</t>
  </si>
  <si>
    <t>193*1,015 'Přepočtené koeficientem množství</t>
  </si>
  <si>
    <t>25</t>
  </si>
  <si>
    <t>837372221</t>
  </si>
  <si>
    <t>Montáž kameninových tvarovek jednoosých s integrovaným těsněním otevřený výkop DN 300</t>
  </si>
  <si>
    <t>1774899747</t>
  </si>
  <si>
    <t xml:space="preserve">Montáž kameninových tvarovek na potrubí z trub kameninových  v otevřeném výkopu s integrovaným těsněním jednoosých DN 300</t>
  </si>
  <si>
    <t>26</t>
  </si>
  <si>
    <t>59710879</t>
  </si>
  <si>
    <t>trouba kameninová glazovaná zkrácená bez hrdla DN 300 dl 60(75)cm třída 160 spojovací systém C</t>
  </si>
  <si>
    <t>989066378</t>
  </si>
  <si>
    <t>8*1,015 'Přepočtené koeficientem množství</t>
  </si>
  <si>
    <t>27</t>
  </si>
  <si>
    <t>59710849</t>
  </si>
  <si>
    <t>trouba kameninová glazovaná zkrácená DN 300 dl 60(75)cm třída 160 spojovací systém C</t>
  </si>
  <si>
    <t>1630427510</t>
  </si>
  <si>
    <t>28</t>
  </si>
  <si>
    <t>892372121</t>
  </si>
  <si>
    <t>Tlaková zkouška vzduchem potrubí DN 300 těsnícím vakem ucpávkovým</t>
  </si>
  <si>
    <t>úsek</t>
  </si>
  <si>
    <t>1793679472</t>
  </si>
  <si>
    <t>Tlakové zkoušky vzduchem těsnícími vaky ucpávkovými DN 300</t>
  </si>
  <si>
    <t>29</t>
  </si>
  <si>
    <t>894411311</t>
  </si>
  <si>
    <t>Osazení železobetonových dílců pro šachty skruží rovných</t>
  </si>
  <si>
    <t>-1766301770</t>
  </si>
  <si>
    <t>Osazení betonových nebo železobetonových dílců pro šachty skruží rovných</t>
  </si>
  <si>
    <t>30</t>
  </si>
  <si>
    <t>59224160</t>
  </si>
  <si>
    <t>skruž kanalizační s ocelovými stupadly 100x25x12cm</t>
  </si>
  <si>
    <t>1284996405</t>
  </si>
  <si>
    <t>31</t>
  </si>
  <si>
    <t>59224161</t>
  </si>
  <si>
    <t>skruž kanalizační s ocelovými stupadly 100x50x12cm</t>
  </si>
  <si>
    <t>-931656758</t>
  </si>
  <si>
    <t>2+2*4+4+4+3+1</t>
  </si>
  <si>
    <t>32</t>
  </si>
  <si>
    <t>894412411</t>
  </si>
  <si>
    <t>Osazení betonových nebo železobetonových dílců pro šachty skruží přechodových</t>
  </si>
  <si>
    <t>-256325732</t>
  </si>
  <si>
    <t>33</t>
  </si>
  <si>
    <t>59224167</t>
  </si>
  <si>
    <t>skruž betonová přechodová 62,5/100x60x12cm, stupadla poplastovaná</t>
  </si>
  <si>
    <t>-229110645</t>
  </si>
  <si>
    <t>34</t>
  </si>
  <si>
    <t>894414111</t>
  </si>
  <si>
    <t>Osazení železobetonových dílců pro šachty skruží základových (dno)</t>
  </si>
  <si>
    <t>1157667770</t>
  </si>
  <si>
    <t>Osazení betonových nebo železobetonových dílců pro šachty skruží základových (dno)</t>
  </si>
  <si>
    <t>35</t>
  </si>
  <si>
    <t>59224338</t>
  </si>
  <si>
    <t>dno betonové šachty kanalizační 100x80x50 cm</t>
  </si>
  <si>
    <t>-1698943288</t>
  </si>
  <si>
    <t>dno betonové šachty kanalizační přímé 100x80x50cm</t>
  </si>
  <si>
    <t>36</t>
  </si>
  <si>
    <t>899104112</t>
  </si>
  <si>
    <t>Osazení poklopů litinových nebo ocelových včetně rámů pro třídu zatížení D400, E600</t>
  </si>
  <si>
    <t>-656122985</t>
  </si>
  <si>
    <t>Osazení poklopů litinových a ocelových včetně rámů pro třídu zatížení D400, E600</t>
  </si>
  <si>
    <t>37</t>
  </si>
  <si>
    <t>28661935</t>
  </si>
  <si>
    <t>poklop šachtový litinový dno DN 600 pro třídu zatížení D400</t>
  </si>
  <si>
    <t>871254342</t>
  </si>
  <si>
    <t>998</t>
  </si>
  <si>
    <t>Přesun hmot</t>
  </si>
  <si>
    <t>38</t>
  </si>
  <si>
    <t>998275101</t>
  </si>
  <si>
    <t>Přesun hmot pro trubní vedení z trub kameninových otevřený výkop</t>
  </si>
  <si>
    <t>1707169265</t>
  </si>
  <si>
    <t>Přesun hmot pro trubní vedení hloubené z trub kameninových pro kanalizace v otevřeném výkopu dopravní vzdálenost do 15 m</t>
  </si>
  <si>
    <t>02 - Oprava povrchů</t>
  </si>
  <si>
    <t xml:space="preserve">    5 - Komunikace pozemní</t>
  </si>
  <si>
    <t xml:space="preserve">    9 - Ostatní konstrukce a práce, bourání</t>
  </si>
  <si>
    <t xml:space="preserve">    997 - Přesun sutě</t>
  </si>
  <si>
    <t>113106151</t>
  </si>
  <si>
    <t>Rozebrání dlažeb vozovek z velkých kostek s ložem z kameniva ručně</t>
  </si>
  <si>
    <t>1187949839</t>
  </si>
  <si>
    <t>Rozebrání dlažeb a dílců vozovek a ploch s přemístěním hmot na skládku na vzdálenost do 3 m nebo s naložením na dopravní prostředek, s jakoukoliv výplní spár ručně z velkých kostek s ložem z kameniva</t>
  </si>
  <si>
    <t>297,35</t>
  </si>
  <si>
    <t>113107162</t>
  </si>
  <si>
    <t>Odstranění podkladu z kameniva drceného tl 200 mm strojně pl přes 50 do 200 m2</t>
  </si>
  <si>
    <t>-1926241451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</si>
  <si>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</si>
  <si>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121151103</t>
  </si>
  <si>
    <t>Sejmutí ornice plochy do 100 m2 tl vrstvy do 200 mm strojně</t>
  </si>
  <si>
    <t>1353029219</t>
  </si>
  <si>
    <t>Sejmutí ornice strojně při souvislé ploše do 100 m2, tl. vrstvy do 200 mm</t>
  </si>
  <si>
    <t>181311103</t>
  </si>
  <si>
    <t>Rozprostření ornice tl vrstvy do 200 mm v rovině nebo ve svahu do 1:5 ručně</t>
  </si>
  <si>
    <t>439467564</t>
  </si>
  <si>
    <t>Rozprostření a urovnání ornice v rovině nebo ve svahu sklonu do 1:5 ručně při souvislé ploše, tl. vrstvy do 200 mm</t>
  </si>
  <si>
    <t>181411131</t>
  </si>
  <si>
    <t>Založení parkového trávníku výsevem plochy do 1000 m2 v rovině a ve svahu do 1:5</t>
  </si>
  <si>
    <t>1860455225</t>
  </si>
  <si>
    <t>Založení trávníku na půdě předem připravené plochy do 1000 m2 výsevem včetně utažení parkového v rovině nebo na svahu do 1:5</t>
  </si>
  <si>
    <t>00572410</t>
  </si>
  <si>
    <t>osivo směs travní parková</t>
  </si>
  <si>
    <t>kg</t>
  </si>
  <si>
    <t>-332164112</t>
  </si>
  <si>
    <t>104,16*0,02 'Přepočtené koeficientem množství</t>
  </si>
  <si>
    <t>Komunikace pozemní</t>
  </si>
  <si>
    <t>564871111</t>
  </si>
  <si>
    <t>Podklad ze štěrkodrtě ŠD tl 250 mm</t>
  </si>
  <si>
    <t>417193952</t>
  </si>
  <si>
    <t xml:space="preserve">Podklad ze štěrkodrti ŠD  s rozprostřením a zhutněním, po zhutnění tl. 250 mm</t>
  </si>
  <si>
    <t>591111111</t>
  </si>
  <si>
    <t>Kladení dlažby z kostek velkých z kamene do lože z kameniva těženého tl 50 mm</t>
  </si>
  <si>
    <t>-800434085</t>
  </si>
  <si>
    <t xml:space="preserve">Kladení dlažby z kostek  s provedením lože do tl. 50 mm, s vyplněním spár, s dvojím beraněním a se smetením přebytečného materiálu na krajnici velkých z kamene, do lože z kameniva těženého</t>
  </si>
  <si>
    <t>Ostatní konstrukce a práce, bourání</t>
  </si>
  <si>
    <t>979071111</t>
  </si>
  <si>
    <t>Očištění dlažebních kostek velkých s původním spárováním kamenivem těženým</t>
  </si>
  <si>
    <t>10460806</t>
  </si>
  <si>
    <t xml:space="preserve">Očištění vybouraných dlažebních kostek  od spojovacího materiálu, s uložením očištěných kostek na skládku, s odklizením odpadových hmot na hromady a s odklizením vybouraných kostek na vzdálenost do 3 m velkých, s původním vyplněním spár kamenivem těženým</t>
  </si>
  <si>
    <t>997</t>
  </si>
  <si>
    <t>Přesun sutě</t>
  </si>
  <si>
    <t>997221561</t>
  </si>
  <si>
    <t>Vodorovná doprava suti z kusových materiálů do 1 km</t>
  </si>
  <si>
    <t>-1549804512</t>
  </si>
  <si>
    <t xml:space="preserve">Vodorovná doprava suti  bez naložení, ale se složením a s hrubým urovnáním z kusových materiálů, na vzdálenost do 1 km</t>
  </si>
  <si>
    <t>997221569</t>
  </si>
  <si>
    <t>Příplatek ZKD 1 km u vodorovné dopravy suti z kusových materiálů</t>
  </si>
  <si>
    <t>-1681854854</t>
  </si>
  <si>
    <t xml:space="preserve">Vodorovná doprava suti  bez naložení, ale se složením a s hrubým urovnáním Příplatek k ceně za každý další i započatý 1 km přes 1 km</t>
  </si>
  <si>
    <t>86,232"kamenivo</t>
  </si>
  <si>
    <t>86,232*35 'Přepočtené koeficientem množství</t>
  </si>
  <si>
    <t>997221873</t>
  </si>
  <si>
    <t>Poplatek za uložení stavebního odpadu na recyklační skládce (skládkovné) zeminy a kamení zatříděného do Katalogu odpadů pod kódem 17 05 04</t>
  </si>
  <si>
    <t>449106582</t>
  </si>
  <si>
    <t>998223011</t>
  </si>
  <si>
    <t>Přesun hmot pro pozemní komunikace s krytem dlážděným</t>
  </si>
  <si>
    <t>965142259</t>
  </si>
  <si>
    <t xml:space="preserve">Přesun hmot pro pozemní komunikace s krytem dlážděným  dopravní vzdálenost do 200 m jakékoliv délky objektu</t>
  </si>
  <si>
    <t>03 -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</si>
  <si>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</si>
  <si>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</si>
  <si>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</si>
  <si>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</si>
  <si>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Vedlejší rozpočtové náklady</t>
  </si>
  <si>
    <t>VRN1</t>
  </si>
  <si>
    <t>Průzkumné, geodetické a projektové práce</t>
  </si>
  <si>
    <t>012303000</t>
  </si>
  <si>
    <t>Geodetické práce po výstavbě</t>
  </si>
  <si>
    <t>soubor</t>
  </si>
  <si>
    <t>1024</t>
  </si>
  <si>
    <t>817298213</t>
  </si>
  <si>
    <t>013254000</t>
  </si>
  <si>
    <t>Dokumentace skutečného provedení stavby</t>
  </si>
  <si>
    <t>1465477556</t>
  </si>
  <si>
    <t>VRN3</t>
  </si>
  <si>
    <t>Zařízení staveniště</t>
  </si>
  <si>
    <t>032903000</t>
  </si>
  <si>
    <t>Náklady na provoz a údržbu vybavení staveniště</t>
  </si>
  <si>
    <t>Kč</t>
  </si>
  <si>
    <t>-964888987</t>
  </si>
  <si>
    <t>1536000*0,035</t>
  </si>
  <si>
    <t>034303000</t>
  </si>
  <si>
    <t>Dopravní značení na staveništi</t>
  </si>
  <si>
    <t>-711459518</t>
  </si>
  <si>
    <t>P</t>
  </si>
  <si>
    <t>Poznámka k položce:_x000d_
světelná regulace</t>
  </si>
  <si>
    <t>VRN4</t>
  </si>
  <si>
    <t>Inženýrská činnost</t>
  </si>
  <si>
    <t>043154000</t>
  </si>
  <si>
    <t>Zkoušky hutnicí</t>
  </si>
  <si>
    <t>826063280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</si>
</sst>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20210625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Splašková kanalizace Varnsdorf, Pohraniční Stráže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Varnsdorf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24. 6. 2021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Varnsdorf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Ing. Folbrecht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J. Nešněra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ROUND(SUM(AG95:AG97),2)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ROUND(SUM(AS95:AS97),2)</f>
        <v>0</v>
      </c>
      <c r="AT94" s="113">
        <f>ROUND(SUM(AV94:AW94),2)</f>
        <v>0</v>
      </c>
      <c r="AU94" s="114">
        <f>ROUND(SUM(AU95:AU97),5)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ROUND(SUM(AZ95:AZ97),2)</f>
        <v>0</v>
      </c>
      <c r="BA94" s="113">
        <f>ROUND(SUM(BA95:BA97),2)</f>
        <v>0</v>
      </c>
      <c r="BB94" s="113">
        <f>ROUND(SUM(BB95:BB97),2)</f>
        <v>0</v>
      </c>
      <c r="BC94" s="113">
        <f>ROUND(SUM(BC95:BC97),2)</f>
        <v>0</v>
      </c>
      <c r="BD94" s="115">
        <f>ROUND(SUM(BD95:BD97),2)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16.5" customHeight="1">
      <c r="A95" s="118" t="s">
        <v>80</v>
      </c>
      <c r="B95" s="119"/>
      <c r="C95" s="120"/>
      <c r="D95" s="121" t="s">
        <v>81</v>
      </c>
      <c r="E95" s="121"/>
      <c r="F95" s="121"/>
      <c r="G95" s="121"/>
      <c r="H95" s="121"/>
      <c r="I95" s="122"/>
      <c r="J95" s="121" t="s">
        <v>82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'01 - Kanalizace splašková'!J30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83</v>
      </c>
      <c r="AR95" s="125"/>
      <c r="AS95" s="126">
        <v>0</v>
      </c>
      <c r="AT95" s="127">
        <f>ROUND(SUM(AV95:AW95),2)</f>
        <v>0</v>
      </c>
      <c r="AU95" s="128">
        <f>'01 - Kanalizace splašková'!P122</f>
        <v>0</v>
      </c>
      <c r="AV95" s="127">
        <f>'01 - Kanalizace splašková'!J33</f>
        <v>0</v>
      </c>
      <c r="AW95" s="127">
        <f>'01 - Kanalizace splašková'!J34</f>
        <v>0</v>
      </c>
      <c r="AX95" s="127">
        <f>'01 - Kanalizace splašková'!J35</f>
        <v>0</v>
      </c>
      <c r="AY95" s="127">
        <f>'01 - Kanalizace splašková'!J36</f>
        <v>0</v>
      </c>
      <c r="AZ95" s="127">
        <f>'01 - Kanalizace splašková'!F33</f>
        <v>0</v>
      </c>
      <c r="BA95" s="127">
        <f>'01 - Kanalizace splašková'!F34</f>
        <v>0</v>
      </c>
      <c r="BB95" s="127">
        <f>'01 - Kanalizace splašková'!F35</f>
        <v>0</v>
      </c>
      <c r="BC95" s="127">
        <f>'01 - Kanalizace splašková'!F36</f>
        <v>0</v>
      </c>
      <c r="BD95" s="129">
        <f>'01 - Kanalizace splašková'!F37</f>
        <v>0</v>
      </c>
      <c r="BE95" s="7"/>
      <c r="BT95" s="130" t="s">
        <v>84</v>
      </c>
      <c r="BV95" s="130" t="s">
        <v>78</v>
      </c>
      <c r="BW95" s="130" t="s">
        <v>85</v>
      </c>
      <c r="BX95" s="130" t="s">
        <v>5</v>
      </c>
      <c r="CL95" s="130" t="s">
        <v>1</v>
      </c>
      <c r="CM95" s="130" t="s">
        <v>86</v>
      </c>
    </row>
    <row r="96" s="7" customFormat="1" ht="16.5" customHeight="1">
      <c r="A96" s="118" t="s">
        <v>80</v>
      </c>
      <c r="B96" s="119"/>
      <c r="C96" s="120"/>
      <c r="D96" s="121" t="s">
        <v>87</v>
      </c>
      <c r="E96" s="121"/>
      <c r="F96" s="121"/>
      <c r="G96" s="121"/>
      <c r="H96" s="121"/>
      <c r="I96" s="122"/>
      <c r="J96" s="121" t="s">
        <v>88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'02 - Oprava povrchů'!J30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83</v>
      </c>
      <c r="AR96" s="125"/>
      <c r="AS96" s="126">
        <v>0</v>
      </c>
      <c r="AT96" s="127">
        <f>ROUND(SUM(AV96:AW96),2)</f>
        <v>0</v>
      </c>
      <c r="AU96" s="128">
        <f>'02 - Oprava povrchů'!P122</f>
        <v>0</v>
      </c>
      <c r="AV96" s="127">
        <f>'02 - Oprava povrchů'!J33</f>
        <v>0</v>
      </c>
      <c r="AW96" s="127">
        <f>'02 - Oprava povrchů'!J34</f>
        <v>0</v>
      </c>
      <c r="AX96" s="127">
        <f>'02 - Oprava povrchů'!J35</f>
        <v>0</v>
      </c>
      <c r="AY96" s="127">
        <f>'02 - Oprava povrchů'!J36</f>
        <v>0</v>
      </c>
      <c r="AZ96" s="127">
        <f>'02 - Oprava povrchů'!F33</f>
        <v>0</v>
      </c>
      <c r="BA96" s="127">
        <f>'02 - Oprava povrchů'!F34</f>
        <v>0</v>
      </c>
      <c r="BB96" s="127">
        <f>'02 - Oprava povrchů'!F35</f>
        <v>0</v>
      </c>
      <c r="BC96" s="127">
        <f>'02 - Oprava povrchů'!F36</f>
        <v>0</v>
      </c>
      <c r="BD96" s="129">
        <f>'02 - Oprava povrchů'!F37</f>
        <v>0</v>
      </c>
      <c r="BE96" s="7"/>
      <c r="BT96" s="130" t="s">
        <v>84</v>
      </c>
      <c r="BV96" s="130" t="s">
        <v>78</v>
      </c>
      <c r="BW96" s="130" t="s">
        <v>89</v>
      </c>
      <c r="BX96" s="130" t="s">
        <v>5</v>
      </c>
      <c r="CL96" s="130" t="s">
        <v>1</v>
      </c>
      <c r="CM96" s="130" t="s">
        <v>86</v>
      </c>
    </row>
    <row r="97" s="7" customFormat="1" ht="16.5" customHeight="1">
      <c r="A97" s="118" t="s">
        <v>80</v>
      </c>
      <c r="B97" s="119"/>
      <c r="C97" s="120"/>
      <c r="D97" s="121" t="s">
        <v>90</v>
      </c>
      <c r="E97" s="121"/>
      <c r="F97" s="121"/>
      <c r="G97" s="121"/>
      <c r="H97" s="121"/>
      <c r="I97" s="122"/>
      <c r="J97" s="121" t="s">
        <v>91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'03 - VRN'!J30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83</v>
      </c>
      <c r="AR97" s="125"/>
      <c r="AS97" s="131">
        <v>0</v>
      </c>
      <c r="AT97" s="132">
        <f>ROUND(SUM(AV97:AW97),2)</f>
        <v>0</v>
      </c>
      <c r="AU97" s="133">
        <f>'03 - VRN'!P120</f>
        <v>0</v>
      </c>
      <c r="AV97" s="132">
        <f>'03 - VRN'!J33</f>
        <v>0</v>
      </c>
      <c r="AW97" s="132">
        <f>'03 - VRN'!J34</f>
        <v>0</v>
      </c>
      <c r="AX97" s="132">
        <f>'03 - VRN'!J35</f>
        <v>0</v>
      </c>
      <c r="AY97" s="132">
        <f>'03 - VRN'!J36</f>
        <v>0</v>
      </c>
      <c r="AZ97" s="132">
        <f>'03 - VRN'!F33</f>
        <v>0</v>
      </c>
      <c r="BA97" s="132">
        <f>'03 - VRN'!F34</f>
        <v>0</v>
      </c>
      <c r="BB97" s="132">
        <f>'03 - VRN'!F35</f>
        <v>0</v>
      </c>
      <c r="BC97" s="132">
        <f>'03 - VRN'!F36</f>
        <v>0</v>
      </c>
      <c r="BD97" s="134">
        <f>'03 - VRN'!F37</f>
        <v>0</v>
      </c>
      <c r="BE97" s="7"/>
      <c r="BT97" s="130" t="s">
        <v>84</v>
      </c>
      <c r="BV97" s="130" t="s">
        <v>78</v>
      </c>
      <c r="BW97" s="130" t="s">
        <v>92</v>
      </c>
      <c r="BX97" s="130" t="s">
        <v>5</v>
      </c>
      <c r="CL97" s="130" t="s">
        <v>1</v>
      </c>
      <c r="CM97" s="130" t="s">
        <v>86</v>
      </c>
    </row>
    <row r="98" s="2" customFormat="1" ht="30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</sheetData>
  <sheetProtection sheet="1" formatColumns="0" formatRows="0" objects="1" scenarios="1" spinCount="100000" saltValue="tLetXfnd0BZ6v+jySO6HXLfn/kSSOplZVxhU8fxzIhCA4ibQhayRQBiGz9W5YlMlQ6VncOnmFdsKgftoh5T/5w==" hashValue="snSYYBuqTs6W1QhNntcdiphIkWq1lKuU6VWwoTeQWfH4WdGW8Pu54DCOvr+O9p8gBkM0dL85uDobw6AJmRGGtg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1 - Kanalizace splašková'!C2" display="/"/>
    <hyperlink ref="A96" location="'02 - Oprava povrchů'!C2" display="/"/>
    <hyperlink ref="A97" location="'03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Splašková kanalizace Varnsdorf, Pohraniční Stráže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24. 6. 2021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ROUND((SUM(BE122:BE231)),  2)</f>
        <v>0</v>
      </c>
      <c r="G33" s="37"/>
      <c r="H33" s="37"/>
      <c r="I33" s="154">
        <v>0.20999999999999999</v>
      </c>
      <c r="J33" s="153">
        <f>ROUND(((SUM(BE122:BE231))*I33),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ROUND((SUM(BF122:BF231)),  2)</f>
        <v>0</v>
      </c>
      <c r="G34" s="37"/>
      <c r="H34" s="37"/>
      <c r="I34" s="154">
        <v>0.14999999999999999</v>
      </c>
      <c r="J34" s="153">
        <f>ROUND(((SUM(BF122:BF231))*I34),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ROUND((SUM(BG122:BG231)),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ROUND((SUM(BH122:BH231)),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ROUND((SUM(BI122:BI231)),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Splašková kanalizace Varnsdorf, Pohraniční Stráže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01 - Kanalizace splašková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Varnsdorf</v>
      </c>
      <c r="G89" s="39"/>
      <c r="H89" s="39"/>
      <c r="I89" s="31" t="s">
        <v>22</v>
      </c>
      <c r="J89" s="78" t="str">
        <f>IF(J12="","",J12)</f>
        <v>24. 6. 2021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Varnsdorf</v>
      </c>
      <c r="G91" s="39"/>
      <c r="H91" s="39"/>
      <c r="I91" s="31" t="s">
        <v>30</v>
      </c>
      <c r="J91" s="35" t="str">
        <f>E21</f>
        <v>Ing. Folbrecht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J. Nešněra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97</v>
      </c>
      <c r="D94" s="175"/>
      <c r="E94" s="175"/>
      <c r="F94" s="175"/>
      <c r="G94" s="175"/>
      <c r="H94" s="175"/>
      <c r="I94" s="175"/>
      <c r="J94" s="176" t="s">
        <v>98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99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100</v>
      </c>
    </row>
    <row r="97" s="9" customFormat="1" ht="24.96" customHeight="1">
      <c r="A97" s="9"/>
      <c r="B97" s="178"/>
      <c r="C97" s="179"/>
      <c r="D97" s="180" t="s">
        <v>101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102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103</v>
      </c>
      <c r="E99" s="187"/>
      <c r="F99" s="187"/>
      <c r="G99" s="187"/>
      <c r="H99" s="187"/>
      <c r="I99" s="187"/>
      <c r="J99" s="188">
        <f>J185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104</v>
      </c>
      <c r="E100" s="187"/>
      <c r="F100" s="187"/>
      <c r="G100" s="187"/>
      <c r="H100" s="187"/>
      <c r="I100" s="187"/>
      <c r="J100" s="188">
        <f>J188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105</v>
      </c>
      <c r="E101" s="187"/>
      <c r="F101" s="187"/>
      <c r="G101" s="187"/>
      <c r="H101" s="187"/>
      <c r="I101" s="187"/>
      <c r="J101" s="188">
        <f>J194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106</v>
      </c>
      <c r="E102" s="187"/>
      <c r="F102" s="187"/>
      <c r="G102" s="187"/>
      <c r="H102" s="187"/>
      <c r="I102" s="187"/>
      <c r="J102" s="188">
        <f>J229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107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73" t="str">
        <f>E7</f>
        <v>Splašková kanalizace Varnsdorf, Pohraniční Stráže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94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01 - Kanalizace splašková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>Varnsdorf</v>
      </c>
      <c r="G116" s="39"/>
      <c r="H116" s="39"/>
      <c r="I116" s="31" t="s">
        <v>22</v>
      </c>
      <c r="J116" s="78" t="str">
        <f>IF(J12="","",J12)</f>
        <v>24. 6. 2021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>Město Varnsdorf</v>
      </c>
      <c r="G118" s="39"/>
      <c r="H118" s="39"/>
      <c r="I118" s="31" t="s">
        <v>30</v>
      </c>
      <c r="J118" s="35" t="str">
        <f>E21</f>
        <v>Ing. Folbrecht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28</v>
      </c>
      <c r="D119" s="39"/>
      <c r="E119" s="39"/>
      <c r="F119" s="26" t="str">
        <f>IF(E18="","",E18)</f>
        <v>Vyplň údaj</v>
      </c>
      <c r="G119" s="39"/>
      <c r="H119" s="39"/>
      <c r="I119" s="31" t="s">
        <v>33</v>
      </c>
      <c r="J119" s="35" t="str">
        <f>E24</f>
        <v>J. Nešněra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0"/>
      <c r="B121" s="191"/>
      <c r="C121" s="192" t="s">
        <v>108</v>
      </c>
      <c r="D121" s="193" t="s">
        <v>61</v>
      </c>
      <c r="E121" s="193" t="s">
        <v>57</v>
      </c>
      <c r="F121" s="193" t="s">
        <v>58</v>
      </c>
      <c r="G121" s="193" t="s">
        <v>109</v>
      </c>
      <c r="H121" s="193" t="s">
        <v>110</v>
      </c>
      <c r="I121" s="193" t="s">
        <v>111</v>
      </c>
      <c r="J121" s="193" t="s">
        <v>98</v>
      </c>
      <c r="K121" s="194" t="s">
        <v>112</v>
      </c>
      <c r="L121" s="195"/>
      <c r="M121" s="99" t="s">
        <v>1</v>
      </c>
      <c r="N121" s="100" t="s">
        <v>40</v>
      </c>
      <c r="O121" s="100" t="s">
        <v>113</v>
      </c>
      <c r="P121" s="100" t="s">
        <v>114</v>
      </c>
      <c r="Q121" s="100" t="s">
        <v>115</v>
      </c>
      <c r="R121" s="100" t="s">
        <v>116</v>
      </c>
      <c r="S121" s="100" t="s">
        <v>117</v>
      </c>
      <c r="T121" s="101" t="s">
        <v>118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7"/>
      <c r="B122" s="38"/>
      <c r="C122" s="106" t="s">
        <v>119</v>
      </c>
      <c r="D122" s="39"/>
      <c r="E122" s="39"/>
      <c r="F122" s="39"/>
      <c r="G122" s="39"/>
      <c r="H122" s="39"/>
      <c r="I122" s="39"/>
      <c r="J122" s="196">
        <f>BK122</f>
        <v>0</v>
      </c>
      <c r="K122" s="39"/>
      <c r="L122" s="43"/>
      <c r="M122" s="102"/>
      <c r="N122" s="197"/>
      <c r="O122" s="103"/>
      <c r="P122" s="198">
        <f>P123</f>
        <v>0</v>
      </c>
      <c r="Q122" s="103"/>
      <c r="R122" s="198">
        <f>R123</f>
        <v>690.07076080000002</v>
      </c>
      <c r="S122" s="103"/>
      <c r="T122" s="199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75</v>
      </c>
      <c r="AU122" s="16" t="s">
        <v>100</v>
      </c>
      <c r="BK122" s="200">
        <f>BK123</f>
        <v>0</v>
      </c>
    </row>
    <row r="123" s="12" customFormat="1" ht="25.92" customHeight="1">
      <c r="A123" s="12"/>
      <c r="B123" s="201"/>
      <c r="C123" s="202"/>
      <c r="D123" s="203" t="s">
        <v>75</v>
      </c>
      <c r="E123" s="204" t="s">
        <v>120</v>
      </c>
      <c r="F123" s="204" t="s">
        <v>121</v>
      </c>
      <c r="G123" s="202"/>
      <c r="H123" s="202"/>
      <c r="I123" s="205"/>
      <c r="J123" s="206">
        <f>BK123</f>
        <v>0</v>
      </c>
      <c r="K123" s="202"/>
      <c r="L123" s="207"/>
      <c r="M123" s="208"/>
      <c r="N123" s="209"/>
      <c r="O123" s="209"/>
      <c r="P123" s="210">
        <f>P124+P185+P188+P194+P229</f>
        <v>0</v>
      </c>
      <c r="Q123" s="209"/>
      <c r="R123" s="210">
        <f>R124+R185+R188+R194+R229</f>
        <v>690.07076080000002</v>
      </c>
      <c r="S123" s="209"/>
      <c r="T123" s="211">
        <f>T124+T185+T188+T194+T229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84</v>
      </c>
      <c r="AT123" s="213" t="s">
        <v>75</v>
      </c>
      <c r="AU123" s="213" t="s">
        <v>76</v>
      </c>
      <c r="AY123" s="212" t="s">
        <v>122</v>
      </c>
      <c r="BK123" s="214">
        <f>BK124+BK185+BK188+BK194+BK229</f>
        <v>0</v>
      </c>
    </row>
    <row r="124" s="12" customFormat="1" ht="22.8" customHeight="1">
      <c r="A124" s="12"/>
      <c r="B124" s="201"/>
      <c r="C124" s="202"/>
      <c r="D124" s="203" t="s">
        <v>75</v>
      </c>
      <c r="E124" s="215" t="s">
        <v>84</v>
      </c>
      <c r="F124" s="215" t="s">
        <v>123</v>
      </c>
      <c r="G124" s="202"/>
      <c r="H124" s="202"/>
      <c r="I124" s="205"/>
      <c r="J124" s="216">
        <f>BK124</f>
        <v>0</v>
      </c>
      <c r="K124" s="202"/>
      <c r="L124" s="207"/>
      <c r="M124" s="208"/>
      <c r="N124" s="209"/>
      <c r="O124" s="209"/>
      <c r="P124" s="210">
        <f>SUM(P125:P184)</f>
        <v>0</v>
      </c>
      <c r="Q124" s="209"/>
      <c r="R124" s="210">
        <f>SUM(R125:R184)</f>
        <v>639.29265080000005</v>
      </c>
      <c r="S124" s="209"/>
      <c r="T124" s="211">
        <f>SUM(T125:T184)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84</v>
      </c>
      <c r="AT124" s="213" t="s">
        <v>75</v>
      </c>
      <c r="AU124" s="213" t="s">
        <v>84</v>
      </c>
      <c r="AY124" s="212" t="s">
        <v>122</v>
      </c>
      <c r="BK124" s="214">
        <f>SUM(BK125:BK184)</f>
        <v>0</v>
      </c>
    </row>
    <row r="125" s="2" customFormat="1" ht="14.4" customHeight="1">
      <c r="A125" s="37"/>
      <c r="B125" s="38"/>
      <c r="C125" s="217" t="s">
        <v>84</v>
      </c>
      <c r="D125" s="217" t="s">
        <v>124</v>
      </c>
      <c r="E125" s="218" t="s">
        <v>125</v>
      </c>
      <c r="F125" s="219" t="s">
        <v>126</v>
      </c>
      <c r="G125" s="220" t="s">
        <v>127</v>
      </c>
      <c r="H125" s="221">
        <v>2</v>
      </c>
      <c r="I125" s="222"/>
      <c r="J125" s="223">
        <f>ROUND(I125*H125,2)</f>
        <v>0</v>
      </c>
      <c r="K125" s="219" t="s">
        <v>128</v>
      </c>
      <c r="L125" s="43"/>
      <c r="M125" s="224" t="s">
        <v>1</v>
      </c>
      <c r="N125" s="225" t="s">
        <v>41</v>
      </c>
      <c r="O125" s="90"/>
      <c r="P125" s="226">
        <f>O125*H125</f>
        <v>0</v>
      </c>
      <c r="Q125" s="226">
        <v>0.036900000000000002</v>
      </c>
      <c r="R125" s="226">
        <f>Q125*H125</f>
        <v>0.073800000000000004</v>
      </c>
      <c r="S125" s="226">
        <v>0</v>
      </c>
      <c r="T125" s="22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129</v>
      </c>
      <c r="AT125" s="228" t="s">
        <v>124</v>
      </c>
      <c r="AU125" s="228" t="s">
        <v>86</v>
      </c>
      <c r="AY125" s="16" t="s">
        <v>122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84</v>
      </c>
      <c r="BK125" s="229">
        <f>ROUND(I125*H125,2)</f>
        <v>0</v>
      </c>
      <c r="BL125" s="16" t="s">
        <v>129</v>
      </c>
      <c r="BM125" s="228" t="s">
        <v>130</v>
      </c>
    </row>
    <row r="126" s="2" customFormat="1">
      <c r="A126" s="37"/>
      <c r="B126" s="38"/>
      <c r="C126" s="39"/>
      <c r="D126" s="230" t="s">
        <v>131</v>
      </c>
      <c r="E126" s="39"/>
      <c r="F126" s="231" t="s">
        <v>132</v>
      </c>
      <c r="G126" s="39"/>
      <c r="H126" s="39"/>
      <c r="I126" s="232"/>
      <c r="J126" s="39"/>
      <c r="K126" s="39"/>
      <c r="L126" s="43"/>
      <c r="M126" s="233"/>
      <c r="N126" s="234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131</v>
      </c>
      <c r="AU126" s="16" t="s">
        <v>86</v>
      </c>
    </row>
    <row r="127" s="2" customFormat="1" ht="24.15" customHeight="1">
      <c r="A127" s="37"/>
      <c r="B127" s="38"/>
      <c r="C127" s="217" t="s">
        <v>86</v>
      </c>
      <c r="D127" s="217" t="s">
        <v>124</v>
      </c>
      <c r="E127" s="218" t="s">
        <v>133</v>
      </c>
      <c r="F127" s="219" t="s">
        <v>134</v>
      </c>
      <c r="G127" s="220" t="s">
        <v>127</v>
      </c>
      <c r="H127" s="221">
        <v>2</v>
      </c>
      <c r="I127" s="222"/>
      <c r="J127" s="223">
        <f>ROUND(I127*H127,2)</f>
        <v>0</v>
      </c>
      <c r="K127" s="219" t="s">
        <v>128</v>
      </c>
      <c r="L127" s="43"/>
      <c r="M127" s="224" t="s">
        <v>1</v>
      </c>
      <c r="N127" s="225" t="s">
        <v>41</v>
      </c>
      <c r="O127" s="90"/>
      <c r="P127" s="226">
        <f>O127*H127</f>
        <v>0</v>
      </c>
      <c r="Q127" s="226">
        <v>0.01269</v>
      </c>
      <c r="R127" s="226">
        <f>Q127*H127</f>
        <v>0.02538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129</v>
      </c>
      <c r="AT127" s="228" t="s">
        <v>124</v>
      </c>
      <c r="AU127" s="228" t="s">
        <v>86</v>
      </c>
      <c r="AY127" s="16" t="s">
        <v>122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84</v>
      </c>
      <c r="BK127" s="229">
        <f>ROUND(I127*H127,2)</f>
        <v>0</v>
      </c>
      <c r="BL127" s="16" t="s">
        <v>129</v>
      </c>
      <c r="BM127" s="228" t="s">
        <v>135</v>
      </c>
    </row>
    <row r="128" s="2" customFormat="1">
      <c r="A128" s="37"/>
      <c r="B128" s="38"/>
      <c r="C128" s="39"/>
      <c r="D128" s="230" t="s">
        <v>131</v>
      </c>
      <c r="E128" s="39"/>
      <c r="F128" s="231" t="s">
        <v>136</v>
      </c>
      <c r="G128" s="39"/>
      <c r="H128" s="39"/>
      <c r="I128" s="232"/>
      <c r="J128" s="39"/>
      <c r="K128" s="39"/>
      <c r="L128" s="43"/>
      <c r="M128" s="233"/>
      <c r="N128" s="234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131</v>
      </c>
      <c r="AU128" s="16" t="s">
        <v>86</v>
      </c>
    </row>
    <row r="129" s="2" customFormat="1" ht="14.4" customHeight="1">
      <c r="A129" s="37"/>
      <c r="B129" s="38"/>
      <c r="C129" s="217" t="s">
        <v>137</v>
      </c>
      <c r="D129" s="217" t="s">
        <v>124</v>
      </c>
      <c r="E129" s="218" t="s">
        <v>138</v>
      </c>
      <c r="F129" s="219" t="s">
        <v>139</v>
      </c>
      <c r="G129" s="220" t="s">
        <v>127</v>
      </c>
      <c r="H129" s="221">
        <v>389</v>
      </c>
      <c r="I129" s="222"/>
      <c r="J129" s="223">
        <f>ROUND(I129*H129,2)</f>
        <v>0</v>
      </c>
      <c r="K129" s="219" t="s">
        <v>1</v>
      </c>
      <c r="L129" s="43"/>
      <c r="M129" s="224" t="s">
        <v>1</v>
      </c>
      <c r="N129" s="225" t="s">
        <v>41</v>
      </c>
      <c r="O129" s="90"/>
      <c r="P129" s="226">
        <f>O129*H129</f>
        <v>0</v>
      </c>
      <c r="Q129" s="226">
        <v>0.00055000000000000003</v>
      </c>
      <c r="R129" s="226">
        <f>Q129*H129</f>
        <v>0.21395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129</v>
      </c>
      <c r="AT129" s="228" t="s">
        <v>124</v>
      </c>
      <c r="AU129" s="228" t="s">
        <v>86</v>
      </c>
      <c r="AY129" s="16" t="s">
        <v>122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84</v>
      </c>
      <c r="BK129" s="229">
        <f>ROUND(I129*H129,2)</f>
        <v>0</v>
      </c>
      <c r="BL129" s="16" t="s">
        <v>129</v>
      </c>
      <c r="BM129" s="228" t="s">
        <v>140</v>
      </c>
    </row>
    <row r="130" s="2" customFormat="1">
      <c r="A130" s="37"/>
      <c r="B130" s="38"/>
      <c r="C130" s="39"/>
      <c r="D130" s="230" t="s">
        <v>131</v>
      </c>
      <c r="E130" s="39"/>
      <c r="F130" s="231" t="s">
        <v>141</v>
      </c>
      <c r="G130" s="39"/>
      <c r="H130" s="39"/>
      <c r="I130" s="232"/>
      <c r="J130" s="39"/>
      <c r="K130" s="39"/>
      <c r="L130" s="43"/>
      <c r="M130" s="233"/>
      <c r="N130" s="234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131</v>
      </c>
      <c r="AU130" s="16" t="s">
        <v>86</v>
      </c>
    </row>
    <row r="131" s="13" customFormat="1">
      <c r="A131" s="13"/>
      <c r="B131" s="235"/>
      <c r="C131" s="236"/>
      <c r="D131" s="230" t="s">
        <v>142</v>
      </c>
      <c r="E131" s="237" t="s">
        <v>1</v>
      </c>
      <c r="F131" s="238" t="s">
        <v>143</v>
      </c>
      <c r="G131" s="236"/>
      <c r="H131" s="239">
        <v>389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5" t="s">
        <v>142</v>
      </c>
      <c r="AU131" s="245" t="s">
        <v>86</v>
      </c>
      <c r="AV131" s="13" t="s">
        <v>86</v>
      </c>
      <c r="AW131" s="13" t="s">
        <v>32</v>
      </c>
      <c r="AX131" s="13" t="s">
        <v>84</v>
      </c>
      <c r="AY131" s="245" t="s">
        <v>122</v>
      </c>
    </row>
    <row r="132" s="2" customFormat="1" ht="14.4" customHeight="1">
      <c r="A132" s="37"/>
      <c r="B132" s="38"/>
      <c r="C132" s="217" t="s">
        <v>129</v>
      </c>
      <c r="D132" s="217" t="s">
        <v>124</v>
      </c>
      <c r="E132" s="218" t="s">
        <v>144</v>
      </c>
      <c r="F132" s="219" t="s">
        <v>145</v>
      </c>
      <c r="G132" s="220" t="s">
        <v>127</v>
      </c>
      <c r="H132" s="221">
        <v>389</v>
      </c>
      <c r="I132" s="222"/>
      <c r="J132" s="223">
        <f>ROUND(I132*H132,2)</f>
        <v>0</v>
      </c>
      <c r="K132" s="219" t="s">
        <v>128</v>
      </c>
      <c r="L132" s="43"/>
      <c r="M132" s="224" t="s">
        <v>1</v>
      </c>
      <c r="N132" s="225" t="s">
        <v>41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129</v>
      </c>
      <c r="AT132" s="228" t="s">
        <v>124</v>
      </c>
      <c r="AU132" s="228" t="s">
        <v>86</v>
      </c>
      <c r="AY132" s="16" t="s">
        <v>122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84</v>
      </c>
      <c r="BK132" s="229">
        <f>ROUND(I132*H132,2)</f>
        <v>0</v>
      </c>
      <c r="BL132" s="16" t="s">
        <v>129</v>
      </c>
      <c r="BM132" s="228" t="s">
        <v>146</v>
      </c>
    </row>
    <row r="133" s="2" customFormat="1">
      <c r="A133" s="37"/>
      <c r="B133" s="38"/>
      <c r="C133" s="39"/>
      <c r="D133" s="230" t="s">
        <v>131</v>
      </c>
      <c r="E133" s="39"/>
      <c r="F133" s="231" t="s">
        <v>147</v>
      </c>
      <c r="G133" s="39"/>
      <c r="H133" s="39"/>
      <c r="I133" s="232"/>
      <c r="J133" s="39"/>
      <c r="K133" s="39"/>
      <c r="L133" s="43"/>
      <c r="M133" s="233"/>
      <c r="N133" s="23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131</v>
      </c>
      <c r="AU133" s="16" t="s">
        <v>86</v>
      </c>
    </row>
    <row r="134" s="2" customFormat="1" ht="24.15" customHeight="1">
      <c r="A134" s="37"/>
      <c r="B134" s="38"/>
      <c r="C134" s="217" t="s">
        <v>148</v>
      </c>
      <c r="D134" s="217" t="s">
        <v>124</v>
      </c>
      <c r="E134" s="218" t="s">
        <v>149</v>
      </c>
      <c r="F134" s="219" t="s">
        <v>150</v>
      </c>
      <c r="G134" s="220" t="s">
        <v>127</v>
      </c>
      <c r="H134" s="221">
        <v>8.4000000000000004</v>
      </c>
      <c r="I134" s="222"/>
      <c r="J134" s="223">
        <f>ROUND(I134*H134,2)</f>
        <v>0</v>
      </c>
      <c r="K134" s="219" t="s">
        <v>128</v>
      </c>
      <c r="L134" s="43"/>
      <c r="M134" s="224" t="s">
        <v>1</v>
      </c>
      <c r="N134" s="225" t="s">
        <v>41</v>
      </c>
      <c r="O134" s="90"/>
      <c r="P134" s="226">
        <f>O134*H134</f>
        <v>0</v>
      </c>
      <c r="Q134" s="226">
        <v>0.00046999999999999999</v>
      </c>
      <c r="R134" s="226">
        <f>Q134*H134</f>
        <v>0.0039480000000000001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129</v>
      </c>
      <c r="AT134" s="228" t="s">
        <v>124</v>
      </c>
      <c r="AU134" s="228" t="s">
        <v>86</v>
      </c>
      <c r="AY134" s="16" t="s">
        <v>122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84</v>
      </c>
      <c r="BK134" s="229">
        <f>ROUND(I134*H134,2)</f>
        <v>0</v>
      </c>
      <c r="BL134" s="16" t="s">
        <v>129</v>
      </c>
      <c r="BM134" s="228" t="s">
        <v>151</v>
      </c>
    </row>
    <row r="135" s="2" customFormat="1">
      <c r="A135" s="37"/>
      <c r="B135" s="38"/>
      <c r="C135" s="39"/>
      <c r="D135" s="230" t="s">
        <v>131</v>
      </c>
      <c r="E135" s="39"/>
      <c r="F135" s="231" t="s">
        <v>152</v>
      </c>
      <c r="G135" s="39"/>
      <c r="H135" s="39"/>
      <c r="I135" s="232"/>
      <c r="J135" s="39"/>
      <c r="K135" s="39"/>
      <c r="L135" s="43"/>
      <c r="M135" s="233"/>
      <c r="N135" s="234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131</v>
      </c>
      <c r="AU135" s="16" t="s">
        <v>86</v>
      </c>
    </row>
    <row r="136" s="13" customFormat="1">
      <c r="A136" s="13"/>
      <c r="B136" s="235"/>
      <c r="C136" s="236"/>
      <c r="D136" s="230" t="s">
        <v>142</v>
      </c>
      <c r="E136" s="237" t="s">
        <v>1</v>
      </c>
      <c r="F136" s="238" t="s">
        <v>153</v>
      </c>
      <c r="G136" s="236"/>
      <c r="H136" s="239">
        <v>8.4000000000000004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142</v>
      </c>
      <c r="AU136" s="245" t="s">
        <v>86</v>
      </c>
      <c r="AV136" s="13" t="s">
        <v>86</v>
      </c>
      <c r="AW136" s="13" t="s">
        <v>32</v>
      </c>
      <c r="AX136" s="13" t="s">
        <v>84</v>
      </c>
      <c r="AY136" s="245" t="s">
        <v>122</v>
      </c>
    </row>
    <row r="137" s="2" customFormat="1" ht="24.15" customHeight="1">
      <c r="A137" s="37"/>
      <c r="B137" s="38"/>
      <c r="C137" s="217" t="s">
        <v>154</v>
      </c>
      <c r="D137" s="217" t="s">
        <v>124</v>
      </c>
      <c r="E137" s="218" t="s">
        <v>155</v>
      </c>
      <c r="F137" s="219" t="s">
        <v>156</v>
      </c>
      <c r="G137" s="220" t="s">
        <v>127</v>
      </c>
      <c r="H137" s="221">
        <v>8.4000000000000004</v>
      </c>
      <c r="I137" s="222"/>
      <c r="J137" s="223">
        <f>ROUND(I137*H137,2)</f>
        <v>0</v>
      </c>
      <c r="K137" s="219" t="s">
        <v>128</v>
      </c>
      <c r="L137" s="43"/>
      <c r="M137" s="224" t="s">
        <v>1</v>
      </c>
      <c r="N137" s="225" t="s">
        <v>41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129</v>
      </c>
      <c r="AT137" s="228" t="s">
        <v>124</v>
      </c>
      <c r="AU137" s="228" t="s">
        <v>86</v>
      </c>
      <c r="AY137" s="16" t="s">
        <v>122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84</v>
      </c>
      <c r="BK137" s="229">
        <f>ROUND(I137*H137,2)</f>
        <v>0</v>
      </c>
      <c r="BL137" s="16" t="s">
        <v>129</v>
      </c>
      <c r="BM137" s="228" t="s">
        <v>157</v>
      </c>
    </row>
    <row r="138" s="2" customFormat="1">
      <c r="A138" s="37"/>
      <c r="B138" s="38"/>
      <c r="C138" s="39"/>
      <c r="D138" s="230" t="s">
        <v>131</v>
      </c>
      <c r="E138" s="39"/>
      <c r="F138" s="231" t="s">
        <v>158</v>
      </c>
      <c r="G138" s="39"/>
      <c r="H138" s="39"/>
      <c r="I138" s="232"/>
      <c r="J138" s="39"/>
      <c r="K138" s="39"/>
      <c r="L138" s="43"/>
      <c r="M138" s="233"/>
      <c r="N138" s="234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131</v>
      </c>
      <c r="AU138" s="16" t="s">
        <v>86</v>
      </c>
    </row>
    <row r="139" s="2" customFormat="1" ht="24.15" customHeight="1">
      <c r="A139" s="37"/>
      <c r="B139" s="38"/>
      <c r="C139" s="217" t="s">
        <v>159</v>
      </c>
      <c r="D139" s="217" t="s">
        <v>124</v>
      </c>
      <c r="E139" s="218" t="s">
        <v>160</v>
      </c>
      <c r="F139" s="219" t="s">
        <v>161</v>
      </c>
      <c r="G139" s="220" t="s">
        <v>162</v>
      </c>
      <c r="H139" s="221">
        <v>21.754999999999999</v>
      </c>
      <c r="I139" s="222"/>
      <c r="J139" s="223">
        <f>ROUND(I139*H139,2)</f>
        <v>0</v>
      </c>
      <c r="K139" s="219" t="s">
        <v>128</v>
      </c>
      <c r="L139" s="43"/>
      <c r="M139" s="224" t="s">
        <v>1</v>
      </c>
      <c r="N139" s="225" t="s">
        <v>41</v>
      </c>
      <c r="O139" s="90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129</v>
      </c>
      <c r="AT139" s="228" t="s">
        <v>124</v>
      </c>
      <c r="AU139" s="228" t="s">
        <v>86</v>
      </c>
      <c r="AY139" s="16" t="s">
        <v>122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84</v>
      </c>
      <c r="BK139" s="229">
        <f>ROUND(I139*H139,2)</f>
        <v>0</v>
      </c>
      <c r="BL139" s="16" t="s">
        <v>129</v>
      </c>
      <c r="BM139" s="228" t="s">
        <v>163</v>
      </c>
    </row>
    <row r="140" s="2" customFormat="1">
      <c r="A140" s="37"/>
      <c r="B140" s="38"/>
      <c r="C140" s="39"/>
      <c r="D140" s="230" t="s">
        <v>131</v>
      </c>
      <c r="E140" s="39"/>
      <c r="F140" s="231" t="s">
        <v>164</v>
      </c>
      <c r="G140" s="39"/>
      <c r="H140" s="39"/>
      <c r="I140" s="232"/>
      <c r="J140" s="39"/>
      <c r="K140" s="39"/>
      <c r="L140" s="43"/>
      <c r="M140" s="233"/>
      <c r="N140" s="234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131</v>
      </c>
      <c r="AU140" s="16" t="s">
        <v>86</v>
      </c>
    </row>
    <row r="141" s="13" customFormat="1">
      <c r="A141" s="13"/>
      <c r="B141" s="235"/>
      <c r="C141" s="236"/>
      <c r="D141" s="230" t="s">
        <v>142</v>
      </c>
      <c r="E141" s="237" t="s">
        <v>1</v>
      </c>
      <c r="F141" s="238" t="s">
        <v>165</v>
      </c>
      <c r="G141" s="236"/>
      <c r="H141" s="239">
        <v>21.754999999999999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142</v>
      </c>
      <c r="AU141" s="245" t="s">
        <v>86</v>
      </c>
      <c r="AV141" s="13" t="s">
        <v>86</v>
      </c>
      <c r="AW141" s="13" t="s">
        <v>32</v>
      </c>
      <c r="AX141" s="13" t="s">
        <v>84</v>
      </c>
      <c r="AY141" s="245" t="s">
        <v>122</v>
      </c>
    </row>
    <row r="142" s="2" customFormat="1" ht="24.15" customHeight="1">
      <c r="A142" s="37"/>
      <c r="B142" s="38"/>
      <c r="C142" s="217" t="s">
        <v>166</v>
      </c>
      <c r="D142" s="217" t="s">
        <v>124</v>
      </c>
      <c r="E142" s="218" t="s">
        <v>167</v>
      </c>
      <c r="F142" s="219" t="s">
        <v>168</v>
      </c>
      <c r="G142" s="220" t="s">
        <v>162</v>
      </c>
      <c r="H142" s="221">
        <v>217.54499999999999</v>
      </c>
      <c r="I142" s="222"/>
      <c r="J142" s="223">
        <f>ROUND(I142*H142,2)</f>
        <v>0</v>
      </c>
      <c r="K142" s="219" t="s">
        <v>128</v>
      </c>
      <c r="L142" s="43"/>
      <c r="M142" s="224" t="s">
        <v>1</v>
      </c>
      <c r="N142" s="225" t="s">
        <v>41</v>
      </c>
      <c r="O142" s="90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129</v>
      </c>
      <c r="AT142" s="228" t="s">
        <v>124</v>
      </c>
      <c r="AU142" s="228" t="s">
        <v>86</v>
      </c>
      <c r="AY142" s="16" t="s">
        <v>122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84</v>
      </c>
      <c r="BK142" s="229">
        <f>ROUND(I142*H142,2)</f>
        <v>0</v>
      </c>
      <c r="BL142" s="16" t="s">
        <v>129</v>
      </c>
      <c r="BM142" s="228" t="s">
        <v>169</v>
      </c>
    </row>
    <row r="143" s="2" customFormat="1">
      <c r="A143" s="37"/>
      <c r="B143" s="38"/>
      <c r="C143" s="39"/>
      <c r="D143" s="230" t="s">
        <v>131</v>
      </c>
      <c r="E143" s="39"/>
      <c r="F143" s="231" t="s">
        <v>170</v>
      </c>
      <c r="G143" s="39"/>
      <c r="H143" s="39"/>
      <c r="I143" s="232"/>
      <c r="J143" s="39"/>
      <c r="K143" s="39"/>
      <c r="L143" s="43"/>
      <c r="M143" s="233"/>
      <c r="N143" s="234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131</v>
      </c>
      <c r="AU143" s="16" t="s">
        <v>86</v>
      </c>
    </row>
    <row r="144" s="13" customFormat="1">
      <c r="A144" s="13"/>
      <c r="B144" s="235"/>
      <c r="C144" s="236"/>
      <c r="D144" s="230" t="s">
        <v>142</v>
      </c>
      <c r="E144" s="237" t="s">
        <v>1</v>
      </c>
      <c r="F144" s="238" t="s">
        <v>171</v>
      </c>
      <c r="G144" s="236"/>
      <c r="H144" s="239">
        <v>395.64999999999998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142</v>
      </c>
      <c r="AU144" s="245" t="s">
        <v>86</v>
      </c>
      <c r="AV144" s="13" t="s">
        <v>86</v>
      </c>
      <c r="AW144" s="13" t="s">
        <v>32</v>
      </c>
      <c r="AX144" s="13" t="s">
        <v>76</v>
      </c>
      <c r="AY144" s="245" t="s">
        <v>122</v>
      </c>
    </row>
    <row r="145" s="13" customFormat="1">
      <c r="A145" s="13"/>
      <c r="B145" s="235"/>
      <c r="C145" s="236"/>
      <c r="D145" s="230" t="s">
        <v>142</v>
      </c>
      <c r="E145" s="237" t="s">
        <v>1</v>
      </c>
      <c r="F145" s="238" t="s">
        <v>172</v>
      </c>
      <c r="G145" s="236"/>
      <c r="H145" s="239">
        <v>39.439999999999998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142</v>
      </c>
      <c r="AU145" s="245" t="s">
        <v>86</v>
      </c>
      <c r="AV145" s="13" t="s">
        <v>86</v>
      </c>
      <c r="AW145" s="13" t="s">
        <v>32</v>
      </c>
      <c r="AX145" s="13" t="s">
        <v>76</v>
      </c>
      <c r="AY145" s="245" t="s">
        <v>122</v>
      </c>
    </row>
    <row r="146" s="14" customFormat="1">
      <c r="A146" s="14"/>
      <c r="B146" s="246"/>
      <c r="C146" s="247"/>
      <c r="D146" s="230" t="s">
        <v>142</v>
      </c>
      <c r="E146" s="248" t="s">
        <v>1</v>
      </c>
      <c r="F146" s="249" t="s">
        <v>173</v>
      </c>
      <c r="G146" s="247"/>
      <c r="H146" s="250">
        <v>435.08999999999998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142</v>
      </c>
      <c r="AU146" s="256" t="s">
        <v>86</v>
      </c>
      <c r="AV146" s="14" t="s">
        <v>129</v>
      </c>
      <c r="AW146" s="14" t="s">
        <v>32</v>
      </c>
      <c r="AX146" s="14" t="s">
        <v>84</v>
      </c>
      <c r="AY146" s="256" t="s">
        <v>122</v>
      </c>
    </row>
    <row r="147" s="13" customFormat="1">
      <c r="A147" s="13"/>
      <c r="B147" s="235"/>
      <c r="C147" s="236"/>
      <c r="D147" s="230" t="s">
        <v>142</v>
      </c>
      <c r="E147" s="236"/>
      <c r="F147" s="238" t="s">
        <v>174</v>
      </c>
      <c r="G147" s="236"/>
      <c r="H147" s="239">
        <v>217.54499999999999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5" t="s">
        <v>142</v>
      </c>
      <c r="AU147" s="245" t="s">
        <v>86</v>
      </c>
      <c r="AV147" s="13" t="s">
        <v>86</v>
      </c>
      <c r="AW147" s="13" t="s">
        <v>4</v>
      </c>
      <c r="AX147" s="13" t="s">
        <v>84</v>
      </c>
      <c r="AY147" s="245" t="s">
        <v>122</v>
      </c>
    </row>
    <row r="148" s="2" customFormat="1" ht="24.15" customHeight="1">
      <c r="A148" s="37"/>
      <c r="B148" s="38"/>
      <c r="C148" s="217" t="s">
        <v>175</v>
      </c>
      <c r="D148" s="217" t="s">
        <v>124</v>
      </c>
      <c r="E148" s="218" t="s">
        <v>176</v>
      </c>
      <c r="F148" s="219" t="s">
        <v>177</v>
      </c>
      <c r="G148" s="220" t="s">
        <v>162</v>
      </c>
      <c r="H148" s="221">
        <v>217.54499999999999</v>
      </c>
      <c r="I148" s="222"/>
      <c r="J148" s="223">
        <f>ROUND(I148*H148,2)</f>
        <v>0</v>
      </c>
      <c r="K148" s="219" t="s">
        <v>128</v>
      </c>
      <c r="L148" s="43"/>
      <c r="M148" s="224" t="s">
        <v>1</v>
      </c>
      <c r="N148" s="225" t="s">
        <v>41</v>
      </c>
      <c r="O148" s="90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129</v>
      </c>
      <c r="AT148" s="228" t="s">
        <v>124</v>
      </c>
      <c r="AU148" s="228" t="s">
        <v>86</v>
      </c>
      <c r="AY148" s="16" t="s">
        <v>122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84</v>
      </c>
      <c r="BK148" s="229">
        <f>ROUND(I148*H148,2)</f>
        <v>0</v>
      </c>
      <c r="BL148" s="16" t="s">
        <v>129</v>
      </c>
      <c r="BM148" s="228" t="s">
        <v>178</v>
      </c>
    </row>
    <row r="149" s="2" customFormat="1">
      <c r="A149" s="37"/>
      <c r="B149" s="38"/>
      <c r="C149" s="39"/>
      <c r="D149" s="230" t="s">
        <v>131</v>
      </c>
      <c r="E149" s="39"/>
      <c r="F149" s="231" t="s">
        <v>179</v>
      </c>
      <c r="G149" s="39"/>
      <c r="H149" s="39"/>
      <c r="I149" s="232"/>
      <c r="J149" s="39"/>
      <c r="K149" s="39"/>
      <c r="L149" s="43"/>
      <c r="M149" s="233"/>
      <c r="N149" s="23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131</v>
      </c>
      <c r="AU149" s="16" t="s">
        <v>86</v>
      </c>
    </row>
    <row r="150" s="13" customFormat="1">
      <c r="A150" s="13"/>
      <c r="B150" s="235"/>
      <c r="C150" s="236"/>
      <c r="D150" s="230" t="s">
        <v>142</v>
      </c>
      <c r="E150" s="237" t="s">
        <v>1</v>
      </c>
      <c r="F150" s="238" t="s">
        <v>171</v>
      </c>
      <c r="G150" s="236"/>
      <c r="H150" s="239">
        <v>395.64999999999998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142</v>
      </c>
      <c r="AU150" s="245" t="s">
        <v>86</v>
      </c>
      <c r="AV150" s="13" t="s">
        <v>86</v>
      </c>
      <c r="AW150" s="13" t="s">
        <v>32</v>
      </c>
      <c r="AX150" s="13" t="s">
        <v>76</v>
      </c>
      <c r="AY150" s="245" t="s">
        <v>122</v>
      </c>
    </row>
    <row r="151" s="13" customFormat="1">
      <c r="A151" s="13"/>
      <c r="B151" s="235"/>
      <c r="C151" s="236"/>
      <c r="D151" s="230" t="s">
        <v>142</v>
      </c>
      <c r="E151" s="237" t="s">
        <v>1</v>
      </c>
      <c r="F151" s="238" t="s">
        <v>172</v>
      </c>
      <c r="G151" s="236"/>
      <c r="H151" s="239">
        <v>39.439999999999998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142</v>
      </c>
      <c r="AU151" s="245" t="s">
        <v>86</v>
      </c>
      <c r="AV151" s="13" t="s">
        <v>86</v>
      </c>
      <c r="AW151" s="13" t="s">
        <v>32</v>
      </c>
      <c r="AX151" s="13" t="s">
        <v>76</v>
      </c>
      <c r="AY151" s="245" t="s">
        <v>122</v>
      </c>
    </row>
    <row r="152" s="14" customFormat="1">
      <c r="A152" s="14"/>
      <c r="B152" s="246"/>
      <c r="C152" s="247"/>
      <c r="D152" s="230" t="s">
        <v>142</v>
      </c>
      <c r="E152" s="248" t="s">
        <v>1</v>
      </c>
      <c r="F152" s="249" t="s">
        <v>173</v>
      </c>
      <c r="G152" s="247"/>
      <c r="H152" s="250">
        <v>435.08999999999998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6" t="s">
        <v>142</v>
      </c>
      <c r="AU152" s="256" t="s">
        <v>86</v>
      </c>
      <c r="AV152" s="14" t="s">
        <v>129</v>
      </c>
      <c r="AW152" s="14" t="s">
        <v>32</v>
      </c>
      <c r="AX152" s="14" t="s">
        <v>84</v>
      </c>
      <c r="AY152" s="256" t="s">
        <v>122</v>
      </c>
    </row>
    <row r="153" s="13" customFormat="1">
      <c r="A153" s="13"/>
      <c r="B153" s="235"/>
      <c r="C153" s="236"/>
      <c r="D153" s="230" t="s">
        <v>142</v>
      </c>
      <c r="E153" s="236"/>
      <c r="F153" s="238" t="s">
        <v>174</v>
      </c>
      <c r="G153" s="236"/>
      <c r="H153" s="239">
        <v>217.54499999999999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142</v>
      </c>
      <c r="AU153" s="245" t="s">
        <v>86</v>
      </c>
      <c r="AV153" s="13" t="s">
        <v>86</v>
      </c>
      <c r="AW153" s="13" t="s">
        <v>4</v>
      </c>
      <c r="AX153" s="13" t="s">
        <v>84</v>
      </c>
      <c r="AY153" s="245" t="s">
        <v>122</v>
      </c>
    </row>
    <row r="154" s="2" customFormat="1" ht="14.4" customHeight="1">
      <c r="A154" s="37"/>
      <c r="B154" s="38"/>
      <c r="C154" s="217" t="s">
        <v>180</v>
      </c>
      <c r="D154" s="217" t="s">
        <v>124</v>
      </c>
      <c r="E154" s="218" t="s">
        <v>181</v>
      </c>
      <c r="F154" s="219" t="s">
        <v>182</v>
      </c>
      <c r="G154" s="220" t="s">
        <v>183</v>
      </c>
      <c r="H154" s="221">
        <v>470.92000000000002</v>
      </c>
      <c r="I154" s="222"/>
      <c r="J154" s="223">
        <f>ROUND(I154*H154,2)</f>
        <v>0</v>
      </c>
      <c r="K154" s="219" t="s">
        <v>128</v>
      </c>
      <c r="L154" s="43"/>
      <c r="M154" s="224" t="s">
        <v>1</v>
      </c>
      <c r="N154" s="225" t="s">
        <v>41</v>
      </c>
      <c r="O154" s="90"/>
      <c r="P154" s="226">
        <f>O154*H154</f>
        <v>0</v>
      </c>
      <c r="Q154" s="226">
        <v>0.00084000000000000003</v>
      </c>
      <c r="R154" s="226">
        <f>Q154*H154</f>
        <v>0.3955728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129</v>
      </c>
      <c r="AT154" s="228" t="s">
        <v>124</v>
      </c>
      <c r="AU154" s="228" t="s">
        <v>86</v>
      </c>
      <c r="AY154" s="16" t="s">
        <v>122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84</v>
      </c>
      <c r="BK154" s="229">
        <f>ROUND(I154*H154,2)</f>
        <v>0</v>
      </c>
      <c r="BL154" s="16" t="s">
        <v>129</v>
      </c>
      <c r="BM154" s="228" t="s">
        <v>184</v>
      </c>
    </row>
    <row r="155" s="2" customFormat="1">
      <c r="A155" s="37"/>
      <c r="B155" s="38"/>
      <c r="C155" s="39"/>
      <c r="D155" s="230" t="s">
        <v>131</v>
      </c>
      <c r="E155" s="39"/>
      <c r="F155" s="231" t="s">
        <v>185</v>
      </c>
      <c r="G155" s="39"/>
      <c r="H155" s="39"/>
      <c r="I155" s="232"/>
      <c r="J155" s="39"/>
      <c r="K155" s="39"/>
      <c r="L155" s="43"/>
      <c r="M155" s="233"/>
      <c r="N155" s="234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131</v>
      </c>
      <c r="AU155" s="16" t="s">
        <v>86</v>
      </c>
    </row>
    <row r="156" s="13" customFormat="1">
      <c r="A156" s="13"/>
      <c r="B156" s="235"/>
      <c r="C156" s="236"/>
      <c r="D156" s="230" t="s">
        <v>142</v>
      </c>
      <c r="E156" s="237" t="s">
        <v>1</v>
      </c>
      <c r="F156" s="238" t="s">
        <v>186</v>
      </c>
      <c r="G156" s="236"/>
      <c r="H156" s="239">
        <v>470.92000000000002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142</v>
      </c>
      <c r="AU156" s="245" t="s">
        <v>86</v>
      </c>
      <c r="AV156" s="13" t="s">
        <v>86</v>
      </c>
      <c r="AW156" s="13" t="s">
        <v>32</v>
      </c>
      <c r="AX156" s="13" t="s">
        <v>84</v>
      </c>
      <c r="AY156" s="245" t="s">
        <v>122</v>
      </c>
    </row>
    <row r="157" s="2" customFormat="1" ht="24.15" customHeight="1">
      <c r="A157" s="37"/>
      <c r="B157" s="38"/>
      <c r="C157" s="217" t="s">
        <v>187</v>
      </c>
      <c r="D157" s="217" t="s">
        <v>124</v>
      </c>
      <c r="E157" s="218" t="s">
        <v>188</v>
      </c>
      <c r="F157" s="219" t="s">
        <v>189</v>
      </c>
      <c r="G157" s="220" t="s">
        <v>183</v>
      </c>
      <c r="H157" s="221">
        <v>470.92000000000002</v>
      </c>
      <c r="I157" s="222"/>
      <c r="J157" s="223">
        <f>ROUND(I157*H157,2)</f>
        <v>0</v>
      </c>
      <c r="K157" s="219" t="s">
        <v>128</v>
      </c>
      <c r="L157" s="43"/>
      <c r="M157" s="224" t="s">
        <v>1</v>
      </c>
      <c r="N157" s="225" t="s">
        <v>41</v>
      </c>
      <c r="O157" s="90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129</v>
      </c>
      <c r="AT157" s="228" t="s">
        <v>124</v>
      </c>
      <c r="AU157" s="228" t="s">
        <v>86</v>
      </c>
      <c r="AY157" s="16" t="s">
        <v>122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84</v>
      </c>
      <c r="BK157" s="229">
        <f>ROUND(I157*H157,2)</f>
        <v>0</v>
      </c>
      <c r="BL157" s="16" t="s">
        <v>129</v>
      </c>
      <c r="BM157" s="228" t="s">
        <v>190</v>
      </c>
    </row>
    <row r="158" s="2" customFormat="1">
      <c r="A158" s="37"/>
      <c r="B158" s="38"/>
      <c r="C158" s="39"/>
      <c r="D158" s="230" t="s">
        <v>131</v>
      </c>
      <c r="E158" s="39"/>
      <c r="F158" s="231" t="s">
        <v>191</v>
      </c>
      <c r="G158" s="39"/>
      <c r="H158" s="39"/>
      <c r="I158" s="232"/>
      <c r="J158" s="39"/>
      <c r="K158" s="39"/>
      <c r="L158" s="43"/>
      <c r="M158" s="233"/>
      <c r="N158" s="234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131</v>
      </c>
      <c r="AU158" s="16" t="s">
        <v>86</v>
      </c>
    </row>
    <row r="159" s="2" customFormat="1" ht="24.15" customHeight="1">
      <c r="A159" s="37"/>
      <c r="B159" s="38"/>
      <c r="C159" s="217" t="s">
        <v>192</v>
      </c>
      <c r="D159" s="217" t="s">
        <v>124</v>
      </c>
      <c r="E159" s="218" t="s">
        <v>193</v>
      </c>
      <c r="F159" s="219" t="s">
        <v>194</v>
      </c>
      <c r="G159" s="220" t="s">
        <v>162</v>
      </c>
      <c r="H159" s="221">
        <v>114.77800000000001</v>
      </c>
      <c r="I159" s="222"/>
      <c r="J159" s="223">
        <f>ROUND(I159*H159,2)</f>
        <v>0</v>
      </c>
      <c r="K159" s="219" t="s">
        <v>128</v>
      </c>
      <c r="L159" s="43"/>
      <c r="M159" s="224" t="s">
        <v>1</v>
      </c>
      <c r="N159" s="225" t="s">
        <v>41</v>
      </c>
      <c r="O159" s="90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129</v>
      </c>
      <c r="AT159" s="228" t="s">
        <v>124</v>
      </c>
      <c r="AU159" s="228" t="s">
        <v>86</v>
      </c>
      <c r="AY159" s="16" t="s">
        <v>122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84</v>
      </c>
      <c r="BK159" s="229">
        <f>ROUND(I159*H159,2)</f>
        <v>0</v>
      </c>
      <c r="BL159" s="16" t="s">
        <v>129</v>
      </c>
      <c r="BM159" s="228" t="s">
        <v>195</v>
      </c>
    </row>
    <row r="160" s="2" customFormat="1">
      <c r="A160" s="37"/>
      <c r="B160" s="38"/>
      <c r="C160" s="39"/>
      <c r="D160" s="230" t="s">
        <v>131</v>
      </c>
      <c r="E160" s="39"/>
      <c r="F160" s="231" t="s">
        <v>196</v>
      </c>
      <c r="G160" s="39"/>
      <c r="H160" s="39"/>
      <c r="I160" s="232"/>
      <c r="J160" s="39"/>
      <c r="K160" s="39"/>
      <c r="L160" s="43"/>
      <c r="M160" s="233"/>
      <c r="N160" s="234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131</v>
      </c>
      <c r="AU160" s="16" t="s">
        <v>86</v>
      </c>
    </row>
    <row r="161" s="13" customFormat="1">
      <c r="A161" s="13"/>
      <c r="B161" s="235"/>
      <c r="C161" s="236"/>
      <c r="D161" s="230" t="s">
        <v>142</v>
      </c>
      <c r="E161" s="237" t="s">
        <v>1</v>
      </c>
      <c r="F161" s="238" t="s">
        <v>197</v>
      </c>
      <c r="G161" s="236"/>
      <c r="H161" s="239">
        <v>114.77800000000001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142</v>
      </c>
      <c r="AU161" s="245" t="s">
        <v>86</v>
      </c>
      <c r="AV161" s="13" t="s">
        <v>86</v>
      </c>
      <c r="AW161" s="13" t="s">
        <v>32</v>
      </c>
      <c r="AX161" s="13" t="s">
        <v>84</v>
      </c>
      <c r="AY161" s="245" t="s">
        <v>122</v>
      </c>
    </row>
    <row r="162" s="2" customFormat="1" ht="24.15" customHeight="1">
      <c r="A162" s="37"/>
      <c r="B162" s="38"/>
      <c r="C162" s="217" t="s">
        <v>198</v>
      </c>
      <c r="D162" s="217" t="s">
        <v>124</v>
      </c>
      <c r="E162" s="218" t="s">
        <v>199</v>
      </c>
      <c r="F162" s="219" t="s">
        <v>200</v>
      </c>
      <c r="G162" s="220" t="s">
        <v>162</v>
      </c>
      <c r="H162" s="221">
        <v>114.77800000000001</v>
      </c>
      <c r="I162" s="222"/>
      <c r="J162" s="223">
        <f>ROUND(I162*H162,2)</f>
        <v>0</v>
      </c>
      <c r="K162" s="219" t="s">
        <v>128</v>
      </c>
      <c r="L162" s="43"/>
      <c r="M162" s="224" t="s">
        <v>1</v>
      </c>
      <c r="N162" s="225" t="s">
        <v>41</v>
      </c>
      <c r="O162" s="90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129</v>
      </c>
      <c r="AT162" s="228" t="s">
        <v>124</v>
      </c>
      <c r="AU162" s="228" t="s">
        <v>86</v>
      </c>
      <c r="AY162" s="16" t="s">
        <v>122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84</v>
      </c>
      <c r="BK162" s="229">
        <f>ROUND(I162*H162,2)</f>
        <v>0</v>
      </c>
      <c r="BL162" s="16" t="s">
        <v>129</v>
      </c>
      <c r="BM162" s="228" t="s">
        <v>201</v>
      </c>
    </row>
    <row r="163" s="2" customFormat="1">
      <c r="A163" s="37"/>
      <c r="B163" s="38"/>
      <c r="C163" s="39"/>
      <c r="D163" s="230" t="s">
        <v>131</v>
      </c>
      <c r="E163" s="39"/>
      <c r="F163" s="231" t="s">
        <v>202</v>
      </c>
      <c r="G163" s="39"/>
      <c r="H163" s="39"/>
      <c r="I163" s="232"/>
      <c r="J163" s="39"/>
      <c r="K163" s="39"/>
      <c r="L163" s="43"/>
      <c r="M163" s="233"/>
      <c r="N163" s="234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131</v>
      </c>
      <c r="AU163" s="16" t="s">
        <v>86</v>
      </c>
    </row>
    <row r="164" s="2" customFormat="1" ht="24.15" customHeight="1">
      <c r="A164" s="37"/>
      <c r="B164" s="38"/>
      <c r="C164" s="217" t="s">
        <v>203</v>
      </c>
      <c r="D164" s="217" t="s">
        <v>124</v>
      </c>
      <c r="E164" s="218" t="s">
        <v>204</v>
      </c>
      <c r="F164" s="219" t="s">
        <v>205</v>
      </c>
      <c r="G164" s="220" t="s">
        <v>162</v>
      </c>
      <c r="H164" s="221">
        <v>435.08999999999998</v>
      </c>
      <c r="I164" s="222"/>
      <c r="J164" s="223">
        <f>ROUND(I164*H164,2)</f>
        <v>0</v>
      </c>
      <c r="K164" s="219" t="s">
        <v>1</v>
      </c>
      <c r="L164" s="43"/>
      <c r="M164" s="224" t="s">
        <v>1</v>
      </c>
      <c r="N164" s="225" t="s">
        <v>41</v>
      </c>
      <c r="O164" s="90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129</v>
      </c>
      <c r="AT164" s="228" t="s">
        <v>124</v>
      </c>
      <c r="AU164" s="228" t="s">
        <v>86</v>
      </c>
      <c r="AY164" s="16" t="s">
        <v>122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84</v>
      </c>
      <c r="BK164" s="229">
        <f>ROUND(I164*H164,2)</f>
        <v>0</v>
      </c>
      <c r="BL164" s="16" t="s">
        <v>129</v>
      </c>
      <c r="BM164" s="228" t="s">
        <v>206</v>
      </c>
    </row>
    <row r="165" s="2" customFormat="1">
      <c r="A165" s="37"/>
      <c r="B165" s="38"/>
      <c r="C165" s="39"/>
      <c r="D165" s="230" t="s">
        <v>131</v>
      </c>
      <c r="E165" s="39"/>
      <c r="F165" s="231" t="s">
        <v>205</v>
      </c>
      <c r="G165" s="39"/>
      <c r="H165" s="39"/>
      <c r="I165" s="232"/>
      <c r="J165" s="39"/>
      <c r="K165" s="39"/>
      <c r="L165" s="43"/>
      <c r="M165" s="233"/>
      <c r="N165" s="234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131</v>
      </c>
      <c r="AU165" s="16" t="s">
        <v>86</v>
      </c>
    </row>
    <row r="166" s="13" customFormat="1">
      <c r="A166" s="13"/>
      <c r="B166" s="235"/>
      <c r="C166" s="236"/>
      <c r="D166" s="230" t="s">
        <v>142</v>
      </c>
      <c r="E166" s="237" t="s">
        <v>1</v>
      </c>
      <c r="F166" s="238" t="s">
        <v>207</v>
      </c>
      <c r="G166" s="236"/>
      <c r="H166" s="239">
        <v>435.08999999999998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142</v>
      </c>
      <c r="AU166" s="245" t="s">
        <v>86</v>
      </c>
      <c r="AV166" s="13" t="s">
        <v>86</v>
      </c>
      <c r="AW166" s="13" t="s">
        <v>32</v>
      </c>
      <c r="AX166" s="13" t="s">
        <v>84</v>
      </c>
      <c r="AY166" s="245" t="s">
        <v>122</v>
      </c>
    </row>
    <row r="167" s="2" customFormat="1" ht="14.4" customHeight="1">
      <c r="A167" s="37"/>
      <c r="B167" s="38"/>
      <c r="C167" s="217" t="s">
        <v>8</v>
      </c>
      <c r="D167" s="217" t="s">
        <v>124</v>
      </c>
      <c r="E167" s="218" t="s">
        <v>208</v>
      </c>
      <c r="F167" s="219" t="s">
        <v>209</v>
      </c>
      <c r="G167" s="220" t="s">
        <v>162</v>
      </c>
      <c r="H167" s="221">
        <v>114.77800000000001</v>
      </c>
      <c r="I167" s="222"/>
      <c r="J167" s="223">
        <f>ROUND(I167*H167,2)</f>
        <v>0</v>
      </c>
      <c r="K167" s="219" t="s">
        <v>128</v>
      </c>
      <c r="L167" s="43"/>
      <c r="M167" s="224" t="s">
        <v>1</v>
      </c>
      <c r="N167" s="225" t="s">
        <v>41</v>
      </c>
      <c r="O167" s="90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129</v>
      </c>
      <c r="AT167" s="228" t="s">
        <v>124</v>
      </c>
      <c r="AU167" s="228" t="s">
        <v>86</v>
      </c>
      <c r="AY167" s="16" t="s">
        <v>122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84</v>
      </c>
      <c r="BK167" s="229">
        <f>ROUND(I167*H167,2)</f>
        <v>0</v>
      </c>
      <c r="BL167" s="16" t="s">
        <v>129</v>
      </c>
      <c r="BM167" s="228" t="s">
        <v>210</v>
      </c>
    </row>
    <row r="168" s="2" customFormat="1">
      <c r="A168" s="37"/>
      <c r="B168" s="38"/>
      <c r="C168" s="39"/>
      <c r="D168" s="230" t="s">
        <v>131</v>
      </c>
      <c r="E168" s="39"/>
      <c r="F168" s="231" t="s">
        <v>211</v>
      </c>
      <c r="G168" s="39"/>
      <c r="H168" s="39"/>
      <c r="I168" s="232"/>
      <c r="J168" s="39"/>
      <c r="K168" s="39"/>
      <c r="L168" s="43"/>
      <c r="M168" s="233"/>
      <c r="N168" s="234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131</v>
      </c>
      <c r="AU168" s="16" t="s">
        <v>86</v>
      </c>
    </row>
    <row r="169" s="2" customFormat="1" ht="24.15" customHeight="1">
      <c r="A169" s="37"/>
      <c r="B169" s="38"/>
      <c r="C169" s="217" t="s">
        <v>212</v>
      </c>
      <c r="D169" s="217" t="s">
        <v>124</v>
      </c>
      <c r="E169" s="218" t="s">
        <v>213</v>
      </c>
      <c r="F169" s="219" t="s">
        <v>214</v>
      </c>
      <c r="G169" s="220" t="s">
        <v>162</v>
      </c>
      <c r="H169" s="221">
        <v>319.29000000000002</v>
      </c>
      <c r="I169" s="222"/>
      <c r="J169" s="223">
        <f>ROUND(I169*H169,2)</f>
        <v>0</v>
      </c>
      <c r="K169" s="219" t="s">
        <v>128</v>
      </c>
      <c r="L169" s="43"/>
      <c r="M169" s="224" t="s">
        <v>1</v>
      </c>
      <c r="N169" s="225" t="s">
        <v>41</v>
      </c>
      <c r="O169" s="90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129</v>
      </c>
      <c r="AT169" s="228" t="s">
        <v>124</v>
      </c>
      <c r="AU169" s="228" t="s">
        <v>86</v>
      </c>
      <c r="AY169" s="16" t="s">
        <v>122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84</v>
      </c>
      <c r="BK169" s="229">
        <f>ROUND(I169*H169,2)</f>
        <v>0</v>
      </c>
      <c r="BL169" s="16" t="s">
        <v>129</v>
      </c>
      <c r="BM169" s="228" t="s">
        <v>215</v>
      </c>
    </row>
    <row r="170" s="2" customFormat="1">
      <c r="A170" s="37"/>
      <c r="B170" s="38"/>
      <c r="C170" s="39"/>
      <c r="D170" s="230" t="s">
        <v>131</v>
      </c>
      <c r="E170" s="39"/>
      <c r="F170" s="231" t="s">
        <v>216</v>
      </c>
      <c r="G170" s="39"/>
      <c r="H170" s="39"/>
      <c r="I170" s="232"/>
      <c r="J170" s="39"/>
      <c r="K170" s="39"/>
      <c r="L170" s="43"/>
      <c r="M170" s="233"/>
      <c r="N170" s="234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131</v>
      </c>
      <c r="AU170" s="16" t="s">
        <v>86</v>
      </c>
    </row>
    <row r="171" s="13" customFormat="1">
      <c r="A171" s="13"/>
      <c r="B171" s="235"/>
      <c r="C171" s="236"/>
      <c r="D171" s="230" t="s">
        <v>142</v>
      </c>
      <c r="E171" s="237" t="s">
        <v>1</v>
      </c>
      <c r="F171" s="238" t="s">
        <v>207</v>
      </c>
      <c r="G171" s="236"/>
      <c r="H171" s="239">
        <v>435.08999999999998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142</v>
      </c>
      <c r="AU171" s="245" t="s">
        <v>86</v>
      </c>
      <c r="AV171" s="13" t="s">
        <v>86</v>
      </c>
      <c r="AW171" s="13" t="s">
        <v>32</v>
      </c>
      <c r="AX171" s="13" t="s">
        <v>76</v>
      </c>
      <c r="AY171" s="245" t="s">
        <v>122</v>
      </c>
    </row>
    <row r="172" s="13" customFormat="1">
      <c r="A172" s="13"/>
      <c r="B172" s="235"/>
      <c r="C172" s="236"/>
      <c r="D172" s="230" t="s">
        <v>142</v>
      </c>
      <c r="E172" s="237" t="s">
        <v>1</v>
      </c>
      <c r="F172" s="238" t="s">
        <v>217</v>
      </c>
      <c r="G172" s="236"/>
      <c r="H172" s="239">
        <v>-115.8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5" t="s">
        <v>142</v>
      </c>
      <c r="AU172" s="245" t="s">
        <v>86</v>
      </c>
      <c r="AV172" s="13" t="s">
        <v>86</v>
      </c>
      <c r="AW172" s="13" t="s">
        <v>32</v>
      </c>
      <c r="AX172" s="13" t="s">
        <v>76</v>
      </c>
      <c r="AY172" s="245" t="s">
        <v>122</v>
      </c>
    </row>
    <row r="173" s="14" customFormat="1">
      <c r="A173" s="14"/>
      <c r="B173" s="246"/>
      <c r="C173" s="247"/>
      <c r="D173" s="230" t="s">
        <v>142</v>
      </c>
      <c r="E173" s="248" t="s">
        <v>1</v>
      </c>
      <c r="F173" s="249" t="s">
        <v>173</v>
      </c>
      <c r="G173" s="247"/>
      <c r="H173" s="250">
        <v>319.28999999999996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6" t="s">
        <v>142</v>
      </c>
      <c r="AU173" s="256" t="s">
        <v>86</v>
      </c>
      <c r="AV173" s="14" t="s">
        <v>129</v>
      </c>
      <c r="AW173" s="14" t="s">
        <v>32</v>
      </c>
      <c r="AX173" s="14" t="s">
        <v>84</v>
      </c>
      <c r="AY173" s="256" t="s">
        <v>122</v>
      </c>
    </row>
    <row r="174" s="2" customFormat="1" ht="14.4" customHeight="1">
      <c r="A174" s="37"/>
      <c r="B174" s="38"/>
      <c r="C174" s="257" t="s">
        <v>218</v>
      </c>
      <c r="D174" s="257" t="s">
        <v>219</v>
      </c>
      <c r="E174" s="258" t="s">
        <v>220</v>
      </c>
      <c r="F174" s="259" t="s">
        <v>221</v>
      </c>
      <c r="G174" s="260" t="s">
        <v>222</v>
      </c>
      <c r="H174" s="261">
        <v>638.58000000000004</v>
      </c>
      <c r="I174" s="262"/>
      <c r="J174" s="263">
        <f>ROUND(I174*H174,2)</f>
        <v>0</v>
      </c>
      <c r="K174" s="259" t="s">
        <v>128</v>
      </c>
      <c r="L174" s="264"/>
      <c r="M174" s="265" t="s">
        <v>1</v>
      </c>
      <c r="N174" s="266" t="s">
        <v>41</v>
      </c>
      <c r="O174" s="90"/>
      <c r="P174" s="226">
        <f>O174*H174</f>
        <v>0</v>
      </c>
      <c r="Q174" s="226">
        <v>1</v>
      </c>
      <c r="R174" s="226">
        <f>Q174*H174</f>
        <v>638.58000000000004</v>
      </c>
      <c r="S174" s="226">
        <v>0</v>
      </c>
      <c r="T174" s="22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166</v>
      </c>
      <c r="AT174" s="228" t="s">
        <v>219</v>
      </c>
      <c r="AU174" s="228" t="s">
        <v>86</v>
      </c>
      <c r="AY174" s="16" t="s">
        <v>122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84</v>
      </c>
      <c r="BK174" s="229">
        <f>ROUND(I174*H174,2)</f>
        <v>0</v>
      </c>
      <c r="BL174" s="16" t="s">
        <v>129</v>
      </c>
      <c r="BM174" s="228" t="s">
        <v>223</v>
      </c>
    </row>
    <row r="175" s="2" customFormat="1">
      <c r="A175" s="37"/>
      <c r="B175" s="38"/>
      <c r="C175" s="39"/>
      <c r="D175" s="230" t="s">
        <v>131</v>
      </c>
      <c r="E175" s="39"/>
      <c r="F175" s="231" t="s">
        <v>221</v>
      </c>
      <c r="G175" s="39"/>
      <c r="H175" s="39"/>
      <c r="I175" s="232"/>
      <c r="J175" s="39"/>
      <c r="K175" s="39"/>
      <c r="L175" s="43"/>
      <c r="M175" s="233"/>
      <c r="N175" s="234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131</v>
      </c>
      <c r="AU175" s="16" t="s">
        <v>86</v>
      </c>
    </row>
    <row r="176" s="13" customFormat="1">
      <c r="A176" s="13"/>
      <c r="B176" s="235"/>
      <c r="C176" s="236"/>
      <c r="D176" s="230" t="s">
        <v>142</v>
      </c>
      <c r="E176" s="236"/>
      <c r="F176" s="238" t="s">
        <v>224</v>
      </c>
      <c r="G176" s="236"/>
      <c r="H176" s="239">
        <v>638.58000000000004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142</v>
      </c>
      <c r="AU176" s="245" t="s">
        <v>86</v>
      </c>
      <c r="AV176" s="13" t="s">
        <v>86</v>
      </c>
      <c r="AW176" s="13" t="s">
        <v>4</v>
      </c>
      <c r="AX176" s="13" t="s">
        <v>84</v>
      </c>
      <c r="AY176" s="245" t="s">
        <v>122</v>
      </c>
    </row>
    <row r="177" s="2" customFormat="1" ht="24.15" customHeight="1">
      <c r="A177" s="37"/>
      <c r="B177" s="38"/>
      <c r="C177" s="217" t="s">
        <v>225</v>
      </c>
      <c r="D177" s="217" t="s">
        <v>124</v>
      </c>
      <c r="E177" s="218" t="s">
        <v>226</v>
      </c>
      <c r="F177" s="219" t="s">
        <v>227</v>
      </c>
      <c r="G177" s="220" t="s">
        <v>162</v>
      </c>
      <c r="H177" s="221">
        <v>95.477999999999994</v>
      </c>
      <c r="I177" s="222"/>
      <c r="J177" s="223">
        <f>ROUND(I177*H177,2)</f>
        <v>0</v>
      </c>
      <c r="K177" s="219" t="s">
        <v>128</v>
      </c>
      <c r="L177" s="43"/>
      <c r="M177" s="224" t="s">
        <v>1</v>
      </c>
      <c r="N177" s="225" t="s">
        <v>41</v>
      </c>
      <c r="O177" s="90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8" t="s">
        <v>129</v>
      </c>
      <c r="AT177" s="228" t="s">
        <v>124</v>
      </c>
      <c r="AU177" s="228" t="s">
        <v>86</v>
      </c>
      <c r="AY177" s="16" t="s">
        <v>122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6" t="s">
        <v>84</v>
      </c>
      <c r="BK177" s="229">
        <f>ROUND(I177*H177,2)</f>
        <v>0</v>
      </c>
      <c r="BL177" s="16" t="s">
        <v>129</v>
      </c>
      <c r="BM177" s="228" t="s">
        <v>228</v>
      </c>
    </row>
    <row r="178" s="2" customFormat="1">
      <c r="A178" s="37"/>
      <c r="B178" s="38"/>
      <c r="C178" s="39"/>
      <c r="D178" s="230" t="s">
        <v>131</v>
      </c>
      <c r="E178" s="39"/>
      <c r="F178" s="231" t="s">
        <v>229</v>
      </c>
      <c r="G178" s="39"/>
      <c r="H178" s="39"/>
      <c r="I178" s="232"/>
      <c r="J178" s="39"/>
      <c r="K178" s="39"/>
      <c r="L178" s="43"/>
      <c r="M178" s="233"/>
      <c r="N178" s="234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131</v>
      </c>
      <c r="AU178" s="16" t="s">
        <v>86</v>
      </c>
    </row>
    <row r="179" s="13" customFormat="1">
      <c r="A179" s="13"/>
      <c r="B179" s="235"/>
      <c r="C179" s="236"/>
      <c r="D179" s="230" t="s">
        <v>142</v>
      </c>
      <c r="E179" s="237" t="s">
        <v>1</v>
      </c>
      <c r="F179" s="238" t="s">
        <v>230</v>
      </c>
      <c r="G179" s="236"/>
      <c r="H179" s="239">
        <v>111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142</v>
      </c>
      <c r="AU179" s="245" t="s">
        <v>86</v>
      </c>
      <c r="AV179" s="13" t="s">
        <v>86</v>
      </c>
      <c r="AW179" s="13" t="s">
        <v>32</v>
      </c>
      <c r="AX179" s="13" t="s">
        <v>76</v>
      </c>
      <c r="AY179" s="245" t="s">
        <v>122</v>
      </c>
    </row>
    <row r="180" s="13" customFormat="1">
      <c r="A180" s="13"/>
      <c r="B180" s="235"/>
      <c r="C180" s="236"/>
      <c r="D180" s="230" t="s">
        <v>142</v>
      </c>
      <c r="E180" s="237" t="s">
        <v>1</v>
      </c>
      <c r="F180" s="238" t="s">
        <v>231</v>
      </c>
      <c r="G180" s="236"/>
      <c r="H180" s="239">
        <v>-15.522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5" t="s">
        <v>142</v>
      </c>
      <c r="AU180" s="245" t="s">
        <v>86</v>
      </c>
      <c r="AV180" s="13" t="s">
        <v>86</v>
      </c>
      <c r="AW180" s="13" t="s">
        <v>32</v>
      </c>
      <c r="AX180" s="13" t="s">
        <v>76</v>
      </c>
      <c r="AY180" s="245" t="s">
        <v>122</v>
      </c>
    </row>
    <row r="181" s="14" customFormat="1">
      <c r="A181" s="14"/>
      <c r="B181" s="246"/>
      <c r="C181" s="247"/>
      <c r="D181" s="230" t="s">
        <v>142</v>
      </c>
      <c r="E181" s="248" t="s">
        <v>1</v>
      </c>
      <c r="F181" s="249" t="s">
        <v>173</v>
      </c>
      <c r="G181" s="247"/>
      <c r="H181" s="250">
        <v>95.477999999999994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6" t="s">
        <v>142</v>
      </c>
      <c r="AU181" s="256" t="s">
        <v>86</v>
      </c>
      <c r="AV181" s="14" t="s">
        <v>129</v>
      </c>
      <c r="AW181" s="14" t="s">
        <v>32</v>
      </c>
      <c r="AX181" s="14" t="s">
        <v>84</v>
      </c>
      <c r="AY181" s="256" t="s">
        <v>122</v>
      </c>
    </row>
    <row r="182" s="2" customFormat="1" ht="14.4" customHeight="1">
      <c r="A182" s="37"/>
      <c r="B182" s="38"/>
      <c r="C182" s="257" t="s">
        <v>232</v>
      </c>
      <c r="D182" s="257" t="s">
        <v>219</v>
      </c>
      <c r="E182" s="258" t="s">
        <v>233</v>
      </c>
      <c r="F182" s="259" t="s">
        <v>234</v>
      </c>
      <c r="G182" s="260" t="s">
        <v>222</v>
      </c>
      <c r="H182" s="261">
        <v>171.86000000000001</v>
      </c>
      <c r="I182" s="262"/>
      <c r="J182" s="263">
        <f>ROUND(I182*H182,2)</f>
        <v>0</v>
      </c>
      <c r="K182" s="259" t="s">
        <v>128</v>
      </c>
      <c r="L182" s="264"/>
      <c r="M182" s="265" t="s">
        <v>1</v>
      </c>
      <c r="N182" s="266" t="s">
        <v>41</v>
      </c>
      <c r="O182" s="90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166</v>
      </c>
      <c r="AT182" s="228" t="s">
        <v>219</v>
      </c>
      <c r="AU182" s="228" t="s">
        <v>86</v>
      </c>
      <c r="AY182" s="16" t="s">
        <v>122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84</v>
      </c>
      <c r="BK182" s="229">
        <f>ROUND(I182*H182,2)</f>
        <v>0</v>
      </c>
      <c r="BL182" s="16" t="s">
        <v>129</v>
      </c>
      <c r="BM182" s="228" t="s">
        <v>235</v>
      </c>
    </row>
    <row r="183" s="2" customFormat="1">
      <c r="A183" s="37"/>
      <c r="B183" s="38"/>
      <c r="C183" s="39"/>
      <c r="D183" s="230" t="s">
        <v>131</v>
      </c>
      <c r="E183" s="39"/>
      <c r="F183" s="231" t="s">
        <v>234</v>
      </c>
      <c r="G183" s="39"/>
      <c r="H183" s="39"/>
      <c r="I183" s="232"/>
      <c r="J183" s="39"/>
      <c r="K183" s="39"/>
      <c r="L183" s="43"/>
      <c r="M183" s="233"/>
      <c r="N183" s="234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131</v>
      </c>
      <c r="AU183" s="16" t="s">
        <v>86</v>
      </c>
    </row>
    <row r="184" s="13" customFormat="1">
      <c r="A184" s="13"/>
      <c r="B184" s="235"/>
      <c r="C184" s="236"/>
      <c r="D184" s="230" t="s">
        <v>142</v>
      </c>
      <c r="E184" s="236"/>
      <c r="F184" s="238" t="s">
        <v>236</v>
      </c>
      <c r="G184" s="236"/>
      <c r="H184" s="239">
        <v>171.86000000000001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5" t="s">
        <v>142</v>
      </c>
      <c r="AU184" s="245" t="s">
        <v>86</v>
      </c>
      <c r="AV184" s="13" t="s">
        <v>86</v>
      </c>
      <c r="AW184" s="13" t="s">
        <v>4</v>
      </c>
      <c r="AX184" s="13" t="s">
        <v>84</v>
      </c>
      <c r="AY184" s="245" t="s">
        <v>122</v>
      </c>
    </row>
    <row r="185" s="12" customFormat="1" ht="22.8" customHeight="1">
      <c r="A185" s="12"/>
      <c r="B185" s="201"/>
      <c r="C185" s="202"/>
      <c r="D185" s="203" t="s">
        <v>75</v>
      </c>
      <c r="E185" s="215" t="s">
        <v>137</v>
      </c>
      <c r="F185" s="215" t="s">
        <v>237</v>
      </c>
      <c r="G185" s="202"/>
      <c r="H185" s="202"/>
      <c r="I185" s="205"/>
      <c r="J185" s="216">
        <f>BK185</f>
        <v>0</v>
      </c>
      <c r="K185" s="202"/>
      <c r="L185" s="207"/>
      <c r="M185" s="208"/>
      <c r="N185" s="209"/>
      <c r="O185" s="209"/>
      <c r="P185" s="210">
        <f>SUM(P186:P187)</f>
        <v>0</v>
      </c>
      <c r="Q185" s="209"/>
      <c r="R185" s="210">
        <f>SUM(R186:R187)</f>
        <v>0</v>
      </c>
      <c r="S185" s="209"/>
      <c r="T185" s="211">
        <f>SUM(T186:T187)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2" t="s">
        <v>84</v>
      </c>
      <c r="AT185" s="213" t="s">
        <v>75</v>
      </c>
      <c r="AU185" s="213" t="s">
        <v>84</v>
      </c>
      <c r="AY185" s="212" t="s">
        <v>122</v>
      </c>
      <c r="BK185" s="214">
        <f>SUM(BK186:BK187)</f>
        <v>0</v>
      </c>
    </row>
    <row r="186" s="2" customFormat="1" ht="14.4" customHeight="1">
      <c r="A186" s="37"/>
      <c r="B186" s="38"/>
      <c r="C186" s="217" t="s">
        <v>238</v>
      </c>
      <c r="D186" s="217" t="s">
        <v>124</v>
      </c>
      <c r="E186" s="218" t="s">
        <v>239</v>
      </c>
      <c r="F186" s="219" t="s">
        <v>240</v>
      </c>
      <c r="G186" s="220" t="s">
        <v>127</v>
      </c>
      <c r="H186" s="221">
        <v>198</v>
      </c>
      <c r="I186" s="222"/>
      <c r="J186" s="223">
        <f>ROUND(I186*H186,2)</f>
        <v>0</v>
      </c>
      <c r="K186" s="219" t="s">
        <v>128</v>
      </c>
      <c r="L186" s="43"/>
      <c r="M186" s="224" t="s">
        <v>1</v>
      </c>
      <c r="N186" s="225" t="s">
        <v>41</v>
      </c>
      <c r="O186" s="90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8" t="s">
        <v>129</v>
      </c>
      <c r="AT186" s="228" t="s">
        <v>124</v>
      </c>
      <c r="AU186" s="228" t="s">
        <v>86</v>
      </c>
      <c r="AY186" s="16" t="s">
        <v>122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6" t="s">
        <v>84</v>
      </c>
      <c r="BK186" s="229">
        <f>ROUND(I186*H186,2)</f>
        <v>0</v>
      </c>
      <c r="BL186" s="16" t="s">
        <v>129</v>
      </c>
      <c r="BM186" s="228" t="s">
        <v>241</v>
      </c>
    </row>
    <row r="187" s="2" customFormat="1">
      <c r="A187" s="37"/>
      <c r="B187" s="38"/>
      <c r="C187" s="39"/>
      <c r="D187" s="230" t="s">
        <v>131</v>
      </c>
      <c r="E187" s="39"/>
      <c r="F187" s="231" t="s">
        <v>242</v>
      </c>
      <c r="G187" s="39"/>
      <c r="H187" s="39"/>
      <c r="I187" s="232"/>
      <c r="J187" s="39"/>
      <c r="K187" s="39"/>
      <c r="L187" s="43"/>
      <c r="M187" s="233"/>
      <c r="N187" s="234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131</v>
      </c>
      <c r="AU187" s="16" t="s">
        <v>86</v>
      </c>
    </row>
    <row r="188" s="12" customFormat="1" ht="22.8" customHeight="1">
      <c r="A188" s="12"/>
      <c r="B188" s="201"/>
      <c r="C188" s="202"/>
      <c r="D188" s="203" t="s">
        <v>75</v>
      </c>
      <c r="E188" s="215" t="s">
        <v>129</v>
      </c>
      <c r="F188" s="215" t="s">
        <v>243</v>
      </c>
      <c r="G188" s="202"/>
      <c r="H188" s="202"/>
      <c r="I188" s="205"/>
      <c r="J188" s="216">
        <f>BK188</f>
        <v>0</v>
      </c>
      <c r="K188" s="202"/>
      <c r="L188" s="207"/>
      <c r="M188" s="208"/>
      <c r="N188" s="209"/>
      <c r="O188" s="209"/>
      <c r="P188" s="210">
        <f>SUM(P189:P193)</f>
        <v>0</v>
      </c>
      <c r="Q188" s="209"/>
      <c r="R188" s="210">
        <f>SUM(R189:R193)</f>
        <v>0.70655999999999997</v>
      </c>
      <c r="S188" s="209"/>
      <c r="T188" s="211">
        <f>SUM(T189:T193)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2" t="s">
        <v>84</v>
      </c>
      <c r="AT188" s="213" t="s">
        <v>75</v>
      </c>
      <c r="AU188" s="213" t="s">
        <v>84</v>
      </c>
      <c r="AY188" s="212" t="s">
        <v>122</v>
      </c>
      <c r="BK188" s="214">
        <f>SUM(BK189:BK193)</f>
        <v>0</v>
      </c>
    </row>
    <row r="189" s="2" customFormat="1" ht="24.15" customHeight="1">
      <c r="A189" s="37"/>
      <c r="B189" s="38"/>
      <c r="C189" s="217" t="s">
        <v>7</v>
      </c>
      <c r="D189" s="217" t="s">
        <v>124</v>
      </c>
      <c r="E189" s="218" t="s">
        <v>244</v>
      </c>
      <c r="F189" s="219" t="s">
        <v>245</v>
      </c>
      <c r="G189" s="220" t="s">
        <v>162</v>
      </c>
      <c r="H189" s="221">
        <v>19.300000000000001</v>
      </c>
      <c r="I189" s="222"/>
      <c r="J189" s="223">
        <f>ROUND(I189*H189,2)</f>
        <v>0</v>
      </c>
      <c r="K189" s="219" t="s">
        <v>128</v>
      </c>
      <c r="L189" s="43"/>
      <c r="M189" s="224" t="s">
        <v>1</v>
      </c>
      <c r="N189" s="225" t="s">
        <v>41</v>
      </c>
      <c r="O189" s="90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8" t="s">
        <v>129</v>
      </c>
      <c r="AT189" s="228" t="s">
        <v>124</v>
      </c>
      <c r="AU189" s="228" t="s">
        <v>86</v>
      </c>
      <c r="AY189" s="16" t="s">
        <v>122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6" t="s">
        <v>84</v>
      </c>
      <c r="BK189" s="229">
        <f>ROUND(I189*H189,2)</f>
        <v>0</v>
      </c>
      <c r="BL189" s="16" t="s">
        <v>129</v>
      </c>
      <c r="BM189" s="228" t="s">
        <v>246</v>
      </c>
    </row>
    <row r="190" s="2" customFormat="1">
      <c r="A190" s="37"/>
      <c r="B190" s="38"/>
      <c r="C190" s="39"/>
      <c r="D190" s="230" t="s">
        <v>131</v>
      </c>
      <c r="E190" s="39"/>
      <c r="F190" s="231" t="s">
        <v>247</v>
      </c>
      <c r="G190" s="39"/>
      <c r="H190" s="39"/>
      <c r="I190" s="232"/>
      <c r="J190" s="39"/>
      <c r="K190" s="39"/>
      <c r="L190" s="43"/>
      <c r="M190" s="233"/>
      <c r="N190" s="234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131</v>
      </c>
      <c r="AU190" s="16" t="s">
        <v>86</v>
      </c>
    </row>
    <row r="191" s="13" customFormat="1">
      <c r="A191" s="13"/>
      <c r="B191" s="235"/>
      <c r="C191" s="236"/>
      <c r="D191" s="230" t="s">
        <v>142</v>
      </c>
      <c r="E191" s="237" t="s">
        <v>1</v>
      </c>
      <c r="F191" s="238" t="s">
        <v>248</v>
      </c>
      <c r="G191" s="236"/>
      <c r="H191" s="239">
        <v>19.300000000000001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142</v>
      </c>
      <c r="AU191" s="245" t="s">
        <v>86</v>
      </c>
      <c r="AV191" s="13" t="s">
        <v>86</v>
      </c>
      <c r="AW191" s="13" t="s">
        <v>32</v>
      </c>
      <c r="AX191" s="13" t="s">
        <v>84</v>
      </c>
      <c r="AY191" s="245" t="s">
        <v>122</v>
      </c>
    </row>
    <row r="192" s="2" customFormat="1" ht="24.15" customHeight="1">
      <c r="A192" s="37"/>
      <c r="B192" s="38"/>
      <c r="C192" s="217" t="s">
        <v>249</v>
      </c>
      <c r="D192" s="217" t="s">
        <v>124</v>
      </c>
      <c r="E192" s="218" t="s">
        <v>250</v>
      </c>
      <c r="F192" s="219" t="s">
        <v>251</v>
      </c>
      <c r="G192" s="220" t="s">
        <v>252</v>
      </c>
      <c r="H192" s="221">
        <v>8</v>
      </c>
      <c r="I192" s="222"/>
      <c r="J192" s="223">
        <f>ROUND(I192*H192,2)</f>
        <v>0</v>
      </c>
      <c r="K192" s="219" t="s">
        <v>128</v>
      </c>
      <c r="L192" s="43"/>
      <c r="M192" s="224" t="s">
        <v>1</v>
      </c>
      <c r="N192" s="225" t="s">
        <v>41</v>
      </c>
      <c r="O192" s="90"/>
      <c r="P192" s="226">
        <f>O192*H192</f>
        <v>0</v>
      </c>
      <c r="Q192" s="226">
        <v>0.088319999999999996</v>
      </c>
      <c r="R192" s="226">
        <f>Q192*H192</f>
        <v>0.70655999999999997</v>
      </c>
      <c r="S192" s="226">
        <v>0</v>
      </c>
      <c r="T192" s="22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8" t="s">
        <v>129</v>
      </c>
      <c r="AT192" s="228" t="s">
        <v>124</v>
      </c>
      <c r="AU192" s="228" t="s">
        <v>86</v>
      </c>
      <c r="AY192" s="16" t="s">
        <v>122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6" t="s">
        <v>84</v>
      </c>
      <c r="BK192" s="229">
        <f>ROUND(I192*H192,2)</f>
        <v>0</v>
      </c>
      <c r="BL192" s="16" t="s">
        <v>129</v>
      </c>
      <c r="BM192" s="228" t="s">
        <v>253</v>
      </c>
    </row>
    <row r="193" s="2" customFormat="1">
      <c r="A193" s="37"/>
      <c r="B193" s="38"/>
      <c r="C193" s="39"/>
      <c r="D193" s="230" t="s">
        <v>131</v>
      </c>
      <c r="E193" s="39"/>
      <c r="F193" s="231" t="s">
        <v>254</v>
      </c>
      <c r="G193" s="39"/>
      <c r="H193" s="39"/>
      <c r="I193" s="232"/>
      <c r="J193" s="39"/>
      <c r="K193" s="39"/>
      <c r="L193" s="43"/>
      <c r="M193" s="233"/>
      <c r="N193" s="234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131</v>
      </c>
      <c r="AU193" s="16" t="s">
        <v>86</v>
      </c>
    </row>
    <row r="194" s="12" customFormat="1" ht="22.8" customHeight="1">
      <c r="A194" s="12"/>
      <c r="B194" s="201"/>
      <c r="C194" s="202"/>
      <c r="D194" s="203" t="s">
        <v>75</v>
      </c>
      <c r="E194" s="215" t="s">
        <v>166</v>
      </c>
      <c r="F194" s="215" t="s">
        <v>255</v>
      </c>
      <c r="G194" s="202"/>
      <c r="H194" s="202"/>
      <c r="I194" s="205"/>
      <c r="J194" s="216">
        <f>BK194</f>
        <v>0</v>
      </c>
      <c r="K194" s="202"/>
      <c r="L194" s="207"/>
      <c r="M194" s="208"/>
      <c r="N194" s="209"/>
      <c r="O194" s="209"/>
      <c r="P194" s="210">
        <f>SUM(P195:P228)</f>
        <v>0</v>
      </c>
      <c r="Q194" s="209"/>
      <c r="R194" s="210">
        <f>SUM(R195:R228)</f>
        <v>50.071550000000002</v>
      </c>
      <c r="S194" s="209"/>
      <c r="T194" s="211">
        <f>SUM(T195:T228)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2" t="s">
        <v>84</v>
      </c>
      <c r="AT194" s="213" t="s">
        <v>75</v>
      </c>
      <c r="AU194" s="213" t="s">
        <v>84</v>
      </c>
      <c r="AY194" s="212" t="s">
        <v>122</v>
      </c>
      <c r="BK194" s="214">
        <f>SUM(BK195:BK228)</f>
        <v>0</v>
      </c>
    </row>
    <row r="195" s="2" customFormat="1" ht="24.15" customHeight="1">
      <c r="A195" s="37"/>
      <c r="B195" s="38"/>
      <c r="C195" s="217" t="s">
        <v>256</v>
      </c>
      <c r="D195" s="217" t="s">
        <v>124</v>
      </c>
      <c r="E195" s="218" t="s">
        <v>257</v>
      </c>
      <c r="F195" s="219" t="s">
        <v>258</v>
      </c>
      <c r="G195" s="220" t="s">
        <v>127</v>
      </c>
      <c r="H195" s="221">
        <v>193</v>
      </c>
      <c r="I195" s="222"/>
      <c r="J195" s="223">
        <f>ROUND(I195*H195,2)</f>
        <v>0</v>
      </c>
      <c r="K195" s="219" t="s">
        <v>128</v>
      </c>
      <c r="L195" s="43"/>
      <c r="M195" s="224" t="s">
        <v>1</v>
      </c>
      <c r="N195" s="225" t="s">
        <v>41</v>
      </c>
      <c r="O195" s="90"/>
      <c r="P195" s="226">
        <f>O195*H195</f>
        <v>0</v>
      </c>
      <c r="Q195" s="226">
        <v>8.0000000000000007E-05</v>
      </c>
      <c r="R195" s="226">
        <f>Q195*H195</f>
        <v>0.015440000000000001</v>
      </c>
      <c r="S195" s="226">
        <v>0</v>
      </c>
      <c r="T195" s="22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8" t="s">
        <v>129</v>
      </c>
      <c r="AT195" s="228" t="s">
        <v>124</v>
      </c>
      <c r="AU195" s="228" t="s">
        <v>86</v>
      </c>
      <c r="AY195" s="16" t="s">
        <v>122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6" t="s">
        <v>84</v>
      </c>
      <c r="BK195" s="229">
        <f>ROUND(I195*H195,2)</f>
        <v>0</v>
      </c>
      <c r="BL195" s="16" t="s">
        <v>129</v>
      </c>
      <c r="BM195" s="228" t="s">
        <v>259</v>
      </c>
    </row>
    <row r="196" s="2" customFormat="1">
      <c r="A196" s="37"/>
      <c r="B196" s="38"/>
      <c r="C196" s="39"/>
      <c r="D196" s="230" t="s">
        <v>131</v>
      </c>
      <c r="E196" s="39"/>
      <c r="F196" s="231" t="s">
        <v>260</v>
      </c>
      <c r="G196" s="39"/>
      <c r="H196" s="39"/>
      <c r="I196" s="232"/>
      <c r="J196" s="39"/>
      <c r="K196" s="39"/>
      <c r="L196" s="43"/>
      <c r="M196" s="233"/>
      <c r="N196" s="234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131</v>
      </c>
      <c r="AU196" s="16" t="s">
        <v>86</v>
      </c>
    </row>
    <row r="197" s="2" customFormat="1" ht="24.15" customHeight="1">
      <c r="A197" s="37"/>
      <c r="B197" s="38"/>
      <c r="C197" s="257" t="s">
        <v>261</v>
      </c>
      <c r="D197" s="257" t="s">
        <v>219</v>
      </c>
      <c r="E197" s="258" t="s">
        <v>262</v>
      </c>
      <c r="F197" s="259" t="s">
        <v>263</v>
      </c>
      <c r="G197" s="260" t="s">
        <v>127</v>
      </c>
      <c r="H197" s="261">
        <v>195.89500000000001</v>
      </c>
      <c r="I197" s="262"/>
      <c r="J197" s="263">
        <f>ROUND(I197*H197,2)</f>
        <v>0</v>
      </c>
      <c r="K197" s="259" t="s">
        <v>128</v>
      </c>
      <c r="L197" s="264"/>
      <c r="M197" s="265" t="s">
        <v>1</v>
      </c>
      <c r="N197" s="266" t="s">
        <v>41</v>
      </c>
      <c r="O197" s="90"/>
      <c r="P197" s="226">
        <f>O197*H197</f>
        <v>0</v>
      </c>
      <c r="Q197" s="226">
        <v>0.071999999999999995</v>
      </c>
      <c r="R197" s="226">
        <f>Q197*H197</f>
        <v>14.10444</v>
      </c>
      <c r="S197" s="226">
        <v>0</v>
      </c>
      <c r="T197" s="22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8" t="s">
        <v>166</v>
      </c>
      <c r="AT197" s="228" t="s">
        <v>219</v>
      </c>
      <c r="AU197" s="228" t="s">
        <v>86</v>
      </c>
      <c r="AY197" s="16" t="s">
        <v>122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6" t="s">
        <v>84</v>
      </c>
      <c r="BK197" s="229">
        <f>ROUND(I197*H197,2)</f>
        <v>0</v>
      </c>
      <c r="BL197" s="16" t="s">
        <v>129</v>
      </c>
      <c r="BM197" s="228" t="s">
        <v>264</v>
      </c>
    </row>
    <row r="198" s="2" customFormat="1">
      <c r="A198" s="37"/>
      <c r="B198" s="38"/>
      <c r="C198" s="39"/>
      <c r="D198" s="230" t="s">
        <v>131</v>
      </c>
      <c r="E198" s="39"/>
      <c r="F198" s="231" t="s">
        <v>263</v>
      </c>
      <c r="G198" s="39"/>
      <c r="H198" s="39"/>
      <c r="I198" s="232"/>
      <c r="J198" s="39"/>
      <c r="K198" s="39"/>
      <c r="L198" s="43"/>
      <c r="M198" s="233"/>
      <c r="N198" s="234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131</v>
      </c>
      <c r="AU198" s="16" t="s">
        <v>86</v>
      </c>
    </row>
    <row r="199" s="13" customFormat="1">
      <c r="A199" s="13"/>
      <c r="B199" s="235"/>
      <c r="C199" s="236"/>
      <c r="D199" s="230" t="s">
        <v>142</v>
      </c>
      <c r="E199" s="236"/>
      <c r="F199" s="238" t="s">
        <v>265</v>
      </c>
      <c r="G199" s="236"/>
      <c r="H199" s="239">
        <v>195.89500000000001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5" t="s">
        <v>142</v>
      </c>
      <c r="AU199" s="245" t="s">
        <v>86</v>
      </c>
      <c r="AV199" s="13" t="s">
        <v>86</v>
      </c>
      <c r="AW199" s="13" t="s">
        <v>4</v>
      </c>
      <c r="AX199" s="13" t="s">
        <v>84</v>
      </c>
      <c r="AY199" s="245" t="s">
        <v>122</v>
      </c>
    </row>
    <row r="200" s="2" customFormat="1" ht="24.15" customHeight="1">
      <c r="A200" s="37"/>
      <c r="B200" s="38"/>
      <c r="C200" s="217" t="s">
        <v>266</v>
      </c>
      <c r="D200" s="217" t="s">
        <v>124</v>
      </c>
      <c r="E200" s="218" t="s">
        <v>267</v>
      </c>
      <c r="F200" s="219" t="s">
        <v>268</v>
      </c>
      <c r="G200" s="220" t="s">
        <v>252</v>
      </c>
      <c r="H200" s="221">
        <v>16</v>
      </c>
      <c r="I200" s="222"/>
      <c r="J200" s="223">
        <f>ROUND(I200*H200,2)</f>
        <v>0</v>
      </c>
      <c r="K200" s="219" t="s">
        <v>128</v>
      </c>
      <c r="L200" s="43"/>
      <c r="M200" s="224" t="s">
        <v>1</v>
      </c>
      <c r="N200" s="225" t="s">
        <v>41</v>
      </c>
      <c r="O200" s="90"/>
      <c r="P200" s="226">
        <f>O200*H200</f>
        <v>0</v>
      </c>
      <c r="Q200" s="226">
        <v>9.0000000000000006E-05</v>
      </c>
      <c r="R200" s="226">
        <f>Q200*H200</f>
        <v>0.0014400000000000001</v>
      </c>
      <c r="S200" s="226">
        <v>0</v>
      </c>
      <c r="T200" s="22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8" t="s">
        <v>129</v>
      </c>
      <c r="AT200" s="228" t="s">
        <v>124</v>
      </c>
      <c r="AU200" s="228" t="s">
        <v>86</v>
      </c>
      <c r="AY200" s="16" t="s">
        <v>122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6" t="s">
        <v>84</v>
      </c>
      <c r="BK200" s="229">
        <f>ROUND(I200*H200,2)</f>
        <v>0</v>
      </c>
      <c r="BL200" s="16" t="s">
        <v>129</v>
      </c>
      <c r="BM200" s="228" t="s">
        <v>269</v>
      </c>
    </row>
    <row r="201" s="2" customFormat="1">
      <c r="A201" s="37"/>
      <c r="B201" s="38"/>
      <c r="C201" s="39"/>
      <c r="D201" s="230" t="s">
        <v>131</v>
      </c>
      <c r="E201" s="39"/>
      <c r="F201" s="231" t="s">
        <v>270</v>
      </c>
      <c r="G201" s="39"/>
      <c r="H201" s="39"/>
      <c r="I201" s="232"/>
      <c r="J201" s="39"/>
      <c r="K201" s="39"/>
      <c r="L201" s="43"/>
      <c r="M201" s="233"/>
      <c r="N201" s="234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131</v>
      </c>
      <c r="AU201" s="16" t="s">
        <v>86</v>
      </c>
    </row>
    <row r="202" s="2" customFormat="1" ht="24.15" customHeight="1">
      <c r="A202" s="37"/>
      <c r="B202" s="38"/>
      <c r="C202" s="257" t="s">
        <v>271</v>
      </c>
      <c r="D202" s="257" t="s">
        <v>219</v>
      </c>
      <c r="E202" s="258" t="s">
        <v>272</v>
      </c>
      <c r="F202" s="259" t="s">
        <v>273</v>
      </c>
      <c r="G202" s="260" t="s">
        <v>252</v>
      </c>
      <c r="H202" s="261">
        <v>8.1199999999999992</v>
      </c>
      <c r="I202" s="262"/>
      <c r="J202" s="263">
        <f>ROUND(I202*H202,2)</f>
        <v>0</v>
      </c>
      <c r="K202" s="259" t="s">
        <v>128</v>
      </c>
      <c r="L202" s="264"/>
      <c r="M202" s="265" t="s">
        <v>1</v>
      </c>
      <c r="N202" s="266" t="s">
        <v>41</v>
      </c>
      <c r="O202" s="90"/>
      <c r="P202" s="226">
        <f>O202*H202</f>
        <v>0</v>
      </c>
      <c r="Q202" s="226">
        <v>0.044999999999999998</v>
      </c>
      <c r="R202" s="226">
        <f>Q202*H202</f>
        <v>0.36539999999999995</v>
      </c>
      <c r="S202" s="226">
        <v>0</v>
      </c>
      <c r="T202" s="22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8" t="s">
        <v>166</v>
      </c>
      <c r="AT202" s="228" t="s">
        <v>219</v>
      </c>
      <c r="AU202" s="228" t="s">
        <v>86</v>
      </c>
      <c r="AY202" s="16" t="s">
        <v>122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6" t="s">
        <v>84</v>
      </c>
      <c r="BK202" s="229">
        <f>ROUND(I202*H202,2)</f>
        <v>0</v>
      </c>
      <c r="BL202" s="16" t="s">
        <v>129</v>
      </c>
      <c r="BM202" s="228" t="s">
        <v>274</v>
      </c>
    </row>
    <row r="203" s="2" customFormat="1">
      <c r="A203" s="37"/>
      <c r="B203" s="38"/>
      <c r="C203" s="39"/>
      <c r="D203" s="230" t="s">
        <v>131</v>
      </c>
      <c r="E203" s="39"/>
      <c r="F203" s="231" t="s">
        <v>273</v>
      </c>
      <c r="G203" s="39"/>
      <c r="H203" s="39"/>
      <c r="I203" s="232"/>
      <c r="J203" s="39"/>
      <c r="K203" s="39"/>
      <c r="L203" s="43"/>
      <c r="M203" s="233"/>
      <c r="N203" s="234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131</v>
      </c>
      <c r="AU203" s="16" t="s">
        <v>86</v>
      </c>
    </row>
    <row r="204" s="13" customFormat="1">
      <c r="A204" s="13"/>
      <c r="B204" s="235"/>
      <c r="C204" s="236"/>
      <c r="D204" s="230" t="s">
        <v>142</v>
      </c>
      <c r="E204" s="236"/>
      <c r="F204" s="238" t="s">
        <v>275</v>
      </c>
      <c r="G204" s="236"/>
      <c r="H204" s="239">
        <v>8.1199999999999992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5" t="s">
        <v>142</v>
      </c>
      <c r="AU204" s="245" t="s">
        <v>86</v>
      </c>
      <c r="AV204" s="13" t="s">
        <v>86</v>
      </c>
      <c r="AW204" s="13" t="s">
        <v>4</v>
      </c>
      <c r="AX204" s="13" t="s">
        <v>84</v>
      </c>
      <c r="AY204" s="245" t="s">
        <v>122</v>
      </c>
    </row>
    <row r="205" s="2" customFormat="1" ht="24.15" customHeight="1">
      <c r="A205" s="37"/>
      <c r="B205" s="38"/>
      <c r="C205" s="257" t="s">
        <v>276</v>
      </c>
      <c r="D205" s="257" t="s">
        <v>219</v>
      </c>
      <c r="E205" s="258" t="s">
        <v>277</v>
      </c>
      <c r="F205" s="259" t="s">
        <v>278</v>
      </c>
      <c r="G205" s="260" t="s">
        <v>252</v>
      </c>
      <c r="H205" s="261">
        <v>8.1199999999999992</v>
      </c>
      <c r="I205" s="262"/>
      <c r="J205" s="263">
        <f>ROUND(I205*H205,2)</f>
        <v>0</v>
      </c>
      <c r="K205" s="259" t="s">
        <v>128</v>
      </c>
      <c r="L205" s="264"/>
      <c r="M205" s="265" t="s">
        <v>1</v>
      </c>
      <c r="N205" s="266" t="s">
        <v>41</v>
      </c>
      <c r="O205" s="90"/>
      <c r="P205" s="226">
        <f>O205*H205</f>
        <v>0</v>
      </c>
      <c r="Q205" s="226">
        <v>0.056000000000000001</v>
      </c>
      <c r="R205" s="226">
        <f>Q205*H205</f>
        <v>0.45471999999999996</v>
      </c>
      <c r="S205" s="226">
        <v>0</v>
      </c>
      <c r="T205" s="22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8" t="s">
        <v>166</v>
      </c>
      <c r="AT205" s="228" t="s">
        <v>219</v>
      </c>
      <c r="AU205" s="228" t="s">
        <v>86</v>
      </c>
      <c r="AY205" s="16" t="s">
        <v>122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6" t="s">
        <v>84</v>
      </c>
      <c r="BK205" s="229">
        <f>ROUND(I205*H205,2)</f>
        <v>0</v>
      </c>
      <c r="BL205" s="16" t="s">
        <v>129</v>
      </c>
      <c r="BM205" s="228" t="s">
        <v>279</v>
      </c>
    </row>
    <row r="206" s="2" customFormat="1">
      <c r="A206" s="37"/>
      <c r="B206" s="38"/>
      <c r="C206" s="39"/>
      <c r="D206" s="230" t="s">
        <v>131</v>
      </c>
      <c r="E206" s="39"/>
      <c r="F206" s="231" t="s">
        <v>278</v>
      </c>
      <c r="G206" s="39"/>
      <c r="H206" s="39"/>
      <c r="I206" s="232"/>
      <c r="J206" s="39"/>
      <c r="K206" s="39"/>
      <c r="L206" s="43"/>
      <c r="M206" s="233"/>
      <c r="N206" s="234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131</v>
      </c>
      <c r="AU206" s="16" t="s">
        <v>86</v>
      </c>
    </row>
    <row r="207" s="13" customFormat="1">
      <c r="A207" s="13"/>
      <c r="B207" s="235"/>
      <c r="C207" s="236"/>
      <c r="D207" s="230" t="s">
        <v>142</v>
      </c>
      <c r="E207" s="236"/>
      <c r="F207" s="238" t="s">
        <v>275</v>
      </c>
      <c r="G207" s="236"/>
      <c r="H207" s="239">
        <v>8.1199999999999992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5" t="s">
        <v>142</v>
      </c>
      <c r="AU207" s="245" t="s">
        <v>86</v>
      </c>
      <c r="AV207" s="13" t="s">
        <v>86</v>
      </c>
      <c r="AW207" s="13" t="s">
        <v>4</v>
      </c>
      <c r="AX207" s="13" t="s">
        <v>84</v>
      </c>
      <c r="AY207" s="245" t="s">
        <v>122</v>
      </c>
    </row>
    <row r="208" s="2" customFormat="1" ht="24.15" customHeight="1">
      <c r="A208" s="37"/>
      <c r="B208" s="38"/>
      <c r="C208" s="217" t="s">
        <v>280</v>
      </c>
      <c r="D208" s="217" t="s">
        <v>124</v>
      </c>
      <c r="E208" s="218" t="s">
        <v>281</v>
      </c>
      <c r="F208" s="219" t="s">
        <v>282</v>
      </c>
      <c r="G208" s="220" t="s">
        <v>283</v>
      </c>
      <c r="H208" s="221">
        <v>8</v>
      </c>
      <c r="I208" s="222"/>
      <c r="J208" s="223">
        <f>ROUND(I208*H208,2)</f>
        <v>0</v>
      </c>
      <c r="K208" s="219" t="s">
        <v>128</v>
      </c>
      <c r="L208" s="43"/>
      <c r="M208" s="224" t="s">
        <v>1</v>
      </c>
      <c r="N208" s="225" t="s">
        <v>41</v>
      </c>
      <c r="O208" s="90"/>
      <c r="P208" s="226">
        <f>O208*H208</f>
        <v>0</v>
      </c>
      <c r="Q208" s="226">
        <v>0.00031</v>
      </c>
      <c r="R208" s="226">
        <f>Q208*H208</f>
        <v>0.00248</v>
      </c>
      <c r="S208" s="226">
        <v>0</v>
      </c>
      <c r="T208" s="22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8" t="s">
        <v>129</v>
      </c>
      <c r="AT208" s="228" t="s">
        <v>124</v>
      </c>
      <c r="AU208" s="228" t="s">
        <v>86</v>
      </c>
      <c r="AY208" s="16" t="s">
        <v>122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6" t="s">
        <v>84</v>
      </c>
      <c r="BK208" s="229">
        <f>ROUND(I208*H208,2)</f>
        <v>0</v>
      </c>
      <c r="BL208" s="16" t="s">
        <v>129</v>
      </c>
      <c r="BM208" s="228" t="s">
        <v>284</v>
      </c>
    </row>
    <row r="209" s="2" customFormat="1">
      <c r="A209" s="37"/>
      <c r="B209" s="38"/>
      <c r="C209" s="39"/>
      <c r="D209" s="230" t="s">
        <v>131</v>
      </c>
      <c r="E209" s="39"/>
      <c r="F209" s="231" t="s">
        <v>285</v>
      </c>
      <c r="G209" s="39"/>
      <c r="H209" s="39"/>
      <c r="I209" s="232"/>
      <c r="J209" s="39"/>
      <c r="K209" s="39"/>
      <c r="L209" s="43"/>
      <c r="M209" s="233"/>
      <c r="N209" s="234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131</v>
      </c>
      <c r="AU209" s="16" t="s">
        <v>86</v>
      </c>
    </row>
    <row r="210" s="2" customFormat="1" ht="24.15" customHeight="1">
      <c r="A210" s="37"/>
      <c r="B210" s="38"/>
      <c r="C210" s="217" t="s">
        <v>286</v>
      </c>
      <c r="D210" s="217" t="s">
        <v>124</v>
      </c>
      <c r="E210" s="218" t="s">
        <v>287</v>
      </c>
      <c r="F210" s="219" t="s">
        <v>288</v>
      </c>
      <c r="G210" s="220" t="s">
        <v>252</v>
      </c>
      <c r="H210" s="221">
        <v>25</v>
      </c>
      <c r="I210" s="222"/>
      <c r="J210" s="223">
        <f>ROUND(I210*H210,2)</f>
        <v>0</v>
      </c>
      <c r="K210" s="219" t="s">
        <v>128</v>
      </c>
      <c r="L210" s="43"/>
      <c r="M210" s="224" t="s">
        <v>1</v>
      </c>
      <c r="N210" s="225" t="s">
        <v>41</v>
      </c>
      <c r="O210" s="90"/>
      <c r="P210" s="226">
        <f>O210*H210</f>
        <v>0</v>
      </c>
      <c r="Q210" s="226">
        <v>0.010189999999999999</v>
      </c>
      <c r="R210" s="226">
        <f>Q210*H210</f>
        <v>0.25474999999999998</v>
      </c>
      <c r="S210" s="226">
        <v>0</v>
      </c>
      <c r="T210" s="22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8" t="s">
        <v>129</v>
      </c>
      <c r="AT210" s="228" t="s">
        <v>124</v>
      </c>
      <c r="AU210" s="228" t="s">
        <v>86</v>
      </c>
      <c r="AY210" s="16" t="s">
        <v>122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6" t="s">
        <v>84</v>
      </c>
      <c r="BK210" s="229">
        <f>ROUND(I210*H210,2)</f>
        <v>0</v>
      </c>
      <c r="BL210" s="16" t="s">
        <v>129</v>
      </c>
      <c r="BM210" s="228" t="s">
        <v>289</v>
      </c>
    </row>
    <row r="211" s="2" customFormat="1">
      <c r="A211" s="37"/>
      <c r="B211" s="38"/>
      <c r="C211" s="39"/>
      <c r="D211" s="230" t="s">
        <v>131</v>
      </c>
      <c r="E211" s="39"/>
      <c r="F211" s="231" t="s">
        <v>290</v>
      </c>
      <c r="G211" s="39"/>
      <c r="H211" s="39"/>
      <c r="I211" s="232"/>
      <c r="J211" s="39"/>
      <c r="K211" s="39"/>
      <c r="L211" s="43"/>
      <c r="M211" s="233"/>
      <c r="N211" s="234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131</v>
      </c>
      <c r="AU211" s="16" t="s">
        <v>86</v>
      </c>
    </row>
    <row r="212" s="2" customFormat="1" ht="14.4" customHeight="1">
      <c r="A212" s="37"/>
      <c r="B212" s="38"/>
      <c r="C212" s="257" t="s">
        <v>291</v>
      </c>
      <c r="D212" s="257" t="s">
        <v>219</v>
      </c>
      <c r="E212" s="258" t="s">
        <v>292</v>
      </c>
      <c r="F212" s="259" t="s">
        <v>293</v>
      </c>
      <c r="G212" s="260" t="s">
        <v>252</v>
      </c>
      <c r="H212" s="261">
        <v>3</v>
      </c>
      <c r="I212" s="262"/>
      <c r="J212" s="263">
        <f>ROUND(I212*H212,2)</f>
        <v>0</v>
      </c>
      <c r="K212" s="259" t="s">
        <v>128</v>
      </c>
      <c r="L212" s="264"/>
      <c r="M212" s="265" t="s">
        <v>1</v>
      </c>
      <c r="N212" s="266" t="s">
        <v>41</v>
      </c>
      <c r="O212" s="90"/>
      <c r="P212" s="226">
        <f>O212*H212</f>
        <v>0</v>
      </c>
      <c r="Q212" s="226">
        <v>0.254</v>
      </c>
      <c r="R212" s="226">
        <f>Q212*H212</f>
        <v>0.76200000000000001</v>
      </c>
      <c r="S212" s="226">
        <v>0</v>
      </c>
      <c r="T212" s="22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8" t="s">
        <v>166</v>
      </c>
      <c r="AT212" s="228" t="s">
        <v>219</v>
      </c>
      <c r="AU212" s="228" t="s">
        <v>86</v>
      </c>
      <c r="AY212" s="16" t="s">
        <v>122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6" t="s">
        <v>84</v>
      </c>
      <c r="BK212" s="229">
        <f>ROUND(I212*H212,2)</f>
        <v>0</v>
      </c>
      <c r="BL212" s="16" t="s">
        <v>129</v>
      </c>
      <c r="BM212" s="228" t="s">
        <v>294</v>
      </c>
    </row>
    <row r="213" s="2" customFormat="1">
      <c r="A213" s="37"/>
      <c r="B213" s="38"/>
      <c r="C213" s="39"/>
      <c r="D213" s="230" t="s">
        <v>131</v>
      </c>
      <c r="E213" s="39"/>
      <c r="F213" s="231" t="s">
        <v>293</v>
      </c>
      <c r="G213" s="39"/>
      <c r="H213" s="39"/>
      <c r="I213" s="232"/>
      <c r="J213" s="39"/>
      <c r="K213" s="39"/>
      <c r="L213" s="43"/>
      <c r="M213" s="233"/>
      <c r="N213" s="234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131</v>
      </c>
      <c r="AU213" s="16" t="s">
        <v>86</v>
      </c>
    </row>
    <row r="214" s="2" customFormat="1" ht="14.4" customHeight="1">
      <c r="A214" s="37"/>
      <c r="B214" s="38"/>
      <c r="C214" s="257" t="s">
        <v>295</v>
      </c>
      <c r="D214" s="257" t="s">
        <v>219</v>
      </c>
      <c r="E214" s="258" t="s">
        <v>296</v>
      </c>
      <c r="F214" s="259" t="s">
        <v>297</v>
      </c>
      <c r="G214" s="260" t="s">
        <v>252</v>
      </c>
      <c r="H214" s="261">
        <v>22</v>
      </c>
      <c r="I214" s="262"/>
      <c r="J214" s="263">
        <f>ROUND(I214*H214,2)</f>
        <v>0</v>
      </c>
      <c r="K214" s="259" t="s">
        <v>128</v>
      </c>
      <c r="L214" s="264"/>
      <c r="M214" s="265" t="s">
        <v>1</v>
      </c>
      <c r="N214" s="266" t="s">
        <v>41</v>
      </c>
      <c r="O214" s="90"/>
      <c r="P214" s="226">
        <f>O214*H214</f>
        <v>0</v>
      </c>
      <c r="Q214" s="226">
        <v>0.50600000000000001</v>
      </c>
      <c r="R214" s="226">
        <f>Q214*H214</f>
        <v>11.132</v>
      </c>
      <c r="S214" s="226">
        <v>0</v>
      </c>
      <c r="T214" s="22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8" t="s">
        <v>166</v>
      </c>
      <c r="AT214" s="228" t="s">
        <v>219</v>
      </c>
      <c r="AU214" s="228" t="s">
        <v>86</v>
      </c>
      <c r="AY214" s="16" t="s">
        <v>122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6" t="s">
        <v>84</v>
      </c>
      <c r="BK214" s="229">
        <f>ROUND(I214*H214,2)</f>
        <v>0</v>
      </c>
      <c r="BL214" s="16" t="s">
        <v>129</v>
      </c>
      <c r="BM214" s="228" t="s">
        <v>298</v>
      </c>
    </row>
    <row r="215" s="2" customFormat="1">
      <c r="A215" s="37"/>
      <c r="B215" s="38"/>
      <c r="C215" s="39"/>
      <c r="D215" s="230" t="s">
        <v>131</v>
      </c>
      <c r="E215" s="39"/>
      <c r="F215" s="231" t="s">
        <v>297</v>
      </c>
      <c r="G215" s="39"/>
      <c r="H215" s="39"/>
      <c r="I215" s="232"/>
      <c r="J215" s="39"/>
      <c r="K215" s="39"/>
      <c r="L215" s="43"/>
      <c r="M215" s="233"/>
      <c r="N215" s="234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131</v>
      </c>
      <c r="AU215" s="16" t="s">
        <v>86</v>
      </c>
    </row>
    <row r="216" s="13" customFormat="1">
      <c r="A216" s="13"/>
      <c r="B216" s="235"/>
      <c r="C216" s="236"/>
      <c r="D216" s="230" t="s">
        <v>142</v>
      </c>
      <c r="E216" s="237" t="s">
        <v>1</v>
      </c>
      <c r="F216" s="238" t="s">
        <v>299</v>
      </c>
      <c r="G216" s="236"/>
      <c r="H216" s="239">
        <v>22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5" t="s">
        <v>142</v>
      </c>
      <c r="AU216" s="245" t="s">
        <v>86</v>
      </c>
      <c r="AV216" s="13" t="s">
        <v>86</v>
      </c>
      <c r="AW216" s="13" t="s">
        <v>32</v>
      </c>
      <c r="AX216" s="13" t="s">
        <v>84</v>
      </c>
      <c r="AY216" s="245" t="s">
        <v>122</v>
      </c>
    </row>
    <row r="217" s="2" customFormat="1" ht="24.15" customHeight="1">
      <c r="A217" s="37"/>
      <c r="B217" s="38"/>
      <c r="C217" s="217" t="s">
        <v>300</v>
      </c>
      <c r="D217" s="217" t="s">
        <v>124</v>
      </c>
      <c r="E217" s="218" t="s">
        <v>301</v>
      </c>
      <c r="F217" s="219" t="s">
        <v>302</v>
      </c>
      <c r="G217" s="220" t="s">
        <v>252</v>
      </c>
      <c r="H217" s="221">
        <v>8</v>
      </c>
      <c r="I217" s="222"/>
      <c r="J217" s="223">
        <f>ROUND(I217*H217,2)</f>
        <v>0</v>
      </c>
      <c r="K217" s="219" t="s">
        <v>128</v>
      </c>
      <c r="L217" s="43"/>
      <c r="M217" s="224" t="s">
        <v>1</v>
      </c>
      <c r="N217" s="225" t="s">
        <v>41</v>
      </c>
      <c r="O217" s="90"/>
      <c r="P217" s="226">
        <f>O217*H217</f>
        <v>0</v>
      </c>
      <c r="Q217" s="226">
        <v>0.01248</v>
      </c>
      <c r="R217" s="226">
        <f>Q217*H217</f>
        <v>0.099839999999999998</v>
      </c>
      <c r="S217" s="226">
        <v>0</v>
      </c>
      <c r="T217" s="22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8" t="s">
        <v>129</v>
      </c>
      <c r="AT217" s="228" t="s">
        <v>124</v>
      </c>
      <c r="AU217" s="228" t="s">
        <v>86</v>
      </c>
      <c r="AY217" s="16" t="s">
        <v>122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6" t="s">
        <v>84</v>
      </c>
      <c r="BK217" s="229">
        <f>ROUND(I217*H217,2)</f>
        <v>0</v>
      </c>
      <c r="BL217" s="16" t="s">
        <v>129</v>
      </c>
      <c r="BM217" s="228" t="s">
        <v>303</v>
      </c>
    </row>
    <row r="218" s="2" customFormat="1">
      <c r="A218" s="37"/>
      <c r="B218" s="38"/>
      <c r="C218" s="39"/>
      <c r="D218" s="230" t="s">
        <v>131</v>
      </c>
      <c r="E218" s="39"/>
      <c r="F218" s="231" t="s">
        <v>302</v>
      </c>
      <c r="G218" s="39"/>
      <c r="H218" s="39"/>
      <c r="I218" s="232"/>
      <c r="J218" s="39"/>
      <c r="K218" s="39"/>
      <c r="L218" s="43"/>
      <c r="M218" s="233"/>
      <c r="N218" s="234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131</v>
      </c>
      <c r="AU218" s="16" t="s">
        <v>86</v>
      </c>
    </row>
    <row r="219" s="2" customFormat="1" ht="24.15" customHeight="1">
      <c r="A219" s="37"/>
      <c r="B219" s="38"/>
      <c r="C219" s="257" t="s">
        <v>304</v>
      </c>
      <c r="D219" s="257" t="s">
        <v>219</v>
      </c>
      <c r="E219" s="258" t="s">
        <v>305</v>
      </c>
      <c r="F219" s="259" t="s">
        <v>306</v>
      </c>
      <c r="G219" s="260" t="s">
        <v>252</v>
      </c>
      <c r="H219" s="261">
        <v>8</v>
      </c>
      <c r="I219" s="262"/>
      <c r="J219" s="263">
        <f>ROUND(I219*H219,2)</f>
        <v>0</v>
      </c>
      <c r="K219" s="259" t="s">
        <v>128</v>
      </c>
      <c r="L219" s="264"/>
      <c r="M219" s="265" t="s">
        <v>1</v>
      </c>
      <c r="N219" s="266" t="s">
        <v>41</v>
      </c>
      <c r="O219" s="90"/>
      <c r="P219" s="226">
        <f>O219*H219</f>
        <v>0</v>
      </c>
      <c r="Q219" s="226">
        <v>0.54800000000000004</v>
      </c>
      <c r="R219" s="226">
        <f>Q219*H219</f>
        <v>4.3840000000000003</v>
      </c>
      <c r="S219" s="226">
        <v>0</v>
      </c>
      <c r="T219" s="22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8" t="s">
        <v>166</v>
      </c>
      <c r="AT219" s="228" t="s">
        <v>219</v>
      </c>
      <c r="AU219" s="228" t="s">
        <v>86</v>
      </c>
      <c r="AY219" s="16" t="s">
        <v>122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6" t="s">
        <v>84</v>
      </c>
      <c r="BK219" s="229">
        <f>ROUND(I219*H219,2)</f>
        <v>0</v>
      </c>
      <c r="BL219" s="16" t="s">
        <v>129</v>
      </c>
      <c r="BM219" s="228" t="s">
        <v>307</v>
      </c>
    </row>
    <row r="220" s="2" customFormat="1">
      <c r="A220" s="37"/>
      <c r="B220" s="38"/>
      <c r="C220" s="39"/>
      <c r="D220" s="230" t="s">
        <v>131</v>
      </c>
      <c r="E220" s="39"/>
      <c r="F220" s="231" t="s">
        <v>306</v>
      </c>
      <c r="G220" s="39"/>
      <c r="H220" s="39"/>
      <c r="I220" s="232"/>
      <c r="J220" s="39"/>
      <c r="K220" s="39"/>
      <c r="L220" s="43"/>
      <c r="M220" s="233"/>
      <c r="N220" s="234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131</v>
      </c>
      <c r="AU220" s="16" t="s">
        <v>86</v>
      </c>
    </row>
    <row r="221" s="2" customFormat="1" ht="24.15" customHeight="1">
      <c r="A221" s="37"/>
      <c r="B221" s="38"/>
      <c r="C221" s="217" t="s">
        <v>308</v>
      </c>
      <c r="D221" s="217" t="s">
        <v>124</v>
      </c>
      <c r="E221" s="218" t="s">
        <v>309</v>
      </c>
      <c r="F221" s="219" t="s">
        <v>310</v>
      </c>
      <c r="G221" s="220" t="s">
        <v>252</v>
      </c>
      <c r="H221" s="221">
        <v>8</v>
      </c>
      <c r="I221" s="222"/>
      <c r="J221" s="223">
        <f>ROUND(I221*H221,2)</f>
        <v>0</v>
      </c>
      <c r="K221" s="219" t="s">
        <v>128</v>
      </c>
      <c r="L221" s="43"/>
      <c r="M221" s="224" t="s">
        <v>1</v>
      </c>
      <c r="N221" s="225" t="s">
        <v>41</v>
      </c>
      <c r="O221" s="90"/>
      <c r="P221" s="226">
        <f>O221*H221</f>
        <v>0</v>
      </c>
      <c r="Q221" s="226">
        <v>0.028539999999999999</v>
      </c>
      <c r="R221" s="226">
        <f>Q221*H221</f>
        <v>0.22832</v>
      </c>
      <c r="S221" s="226">
        <v>0</v>
      </c>
      <c r="T221" s="227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8" t="s">
        <v>129</v>
      </c>
      <c r="AT221" s="228" t="s">
        <v>124</v>
      </c>
      <c r="AU221" s="228" t="s">
        <v>86</v>
      </c>
      <c r="AY221" s="16" t="s">
        <v>122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6" t="s">
        <v>84</v>
      </c>
      <c r="BK221" s="229">
        <f>ROUND(I221*H221,2)</f>
        <v>0</v>
      </c>
      <c r="BL221" s="16" t="s">
        <v>129</v>
      </c>
      <c r="BM221" s="228" t="s">
        <v>311</v>
      </c>
    </row>
    <row r="222" s="2" customFormat="1">
      <c r="A222" s="37"/>
      <c r="B222" s="38"/>
      <c r="C222" s="39"/>
      <c r="D222" s="230" t="s">
        <v>131</v>
      </c>
      <c r="E222" s="39"/>
      <c r="F222" s="231" t="s">
        <v>312</v>
      </c>
      <c r="G222" s="39"/>
      <c r="H222" s="39"/>
      <c r="I222" s="232"/>
      <c r="J222" s="39"/>
      <c r="K222" s="39"/>
      <c r="L222" s="43"/>
      <c r="M222" s="233"/>
      <c r="N222" s="234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131</v>
      </c>
      <c r="AU222" s="16" t="s">
        <v>86</v>
      </c>
    </row>
    <row r="223" s="2" customFormat="1" ht="14.4" customHeight="1">
      <c r="A223" s="37"/>
      <c r="B223" s="38"/>
      <c r="C223" s="257" t="s">
        <v>313</v>
      </c>
      <c r="D223" s="257" t="s">
        <v>219</v>
      </c>
      <c r="E223" s="258" t="s">
        <v>314</v>
      </c>
      <c r="F223" s="259" t="s">
        <v>315</v>
      </c>
      <c r="G223" s="260" t="s">
        <v>252</v>
      </c>
      <c r="H223" s="261">
        <v>8</v>
      </c>
      <c r="I223" s="262"/>
      <c r="J223" s="263">
        <f>ROUND(I223*H223,2)</f>
        <v>0</v>
      </c>
      <c r="K223" s="259" t="s">
        <v>128</v>
      </c>
      <c r="L223" s="264"/>
      <c r="M223" s="265" t="s">
        <v>1</v>
      </c>
      <c r="N223" s="266" t="s">
        <v>41</v>
      </c>
      <c r="O223" s="90"/>
      <c r="P223" s="226">
        <f>O223*H223</f>
        <v>0</v>
      </c>
      <c r="Q223" s="226">
        <v>1.8700000000000001</v>
      </c>
      <c r="R223" s="226">
        <f>Q223*H223</f>
        <v>14.960000000000001</v>
      </c>
      <c r="S223" s="226">
        <v>0</v>
      </c>
      <c r="T223" s="227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8" t="s">
        <v>166</v>
      </c>
      <c r="AT223" s="228" t="s">
        <v>219</v>
      </c>
      <c r="AU223" s="228" t="s">
        <v>86</v>
      </c>
      <c r="AY223" s="16" t="s">
        <v>122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6" t="s">
        <v>84</v>
      </c>
      <c r="BK223" s="229">
        <f>ROUND(I223*H223,2)</f>
        <v>0</v>
      </c>
      <c r="BL223" s="16" t="s">
        <v>129</v>
      </c>
      <c r="BM223" s="228" t="s">
        <v>316</v>
      </c>
    </row>
    <row r="224" s="2" customFormat="1">
      <c r="A224" s="37"/>
      <c r="B224" s="38"/>
      <c r="C224" s="39"/>
      <c r="D224" s="230" t="s">
        <v>131</v>
      </c>
      <c r="E224" s="39"/>
      <c r="F224" s="231" t="s">
        <v>317</v>
      </c>
      <c r="G224" s="39"/>
      <c r="H224" s="39"/>
      <c r="I224" s="232"/>
      <c r="J224" s="39"/>
      <c r="K224" s="39"/>
      <c r="L224" s="43"/>
      <c r="M224" s="233"/>
      <c r="N224" s="234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131</v>
      </c>
      <c r="AU224" s="16" t="s">
        <v>86</v>
      </c>
    </row>
    <row r="225" s="2" customFormat="1" ht="24.15" customHeight="1">
      <c r="A225" s="37"/>
      <c r="B225" s="38"/>
      <c r="C225" s="217" t="s">
        <v>318</v>
      </c>
      <c r="D225" s="217" t="s">
        <v>124</v>
      </c>
      <c r="E225" s="218" t="s">
        <v>319</v>
      </c>
      <c r="F225" s="219" t="s">
        <v>320</v>
      </c>
      <c r="G225" s="220" t="s">
        <v>252</v>
      </c>
      <c r="H225" s="221">
        <v>8</v>
      </c>
      <c r="I225" s="222"/>
      <c r="J225" s="223">
        <f>ROUND(I225*H225,2)</f>
        <v>0</v>
      </c>
      <c r="K225" s="219" t="s">
        <v>128</v>
      </c>
      <c r="L225" s="43"/>
      <c r="M225" s="224" t="s">
        <v>1</v>
      </c>
      <c r="N225" s="225" t="s">
        <v>41</v>
      </c>
      <c r="O225" s="90"/>
      <c r="P225" s="226">
        <f>O225*H225</f>
        <v>0</v>
      </c>
      <c r="Q225" s="226">
        <v>0.21734000000000001</v>
      </c>
      <c r="R225" s="226">
        <f>Q225*H225</f>
        <v>1.73872</v>
      </c>
      <c r="S225" s="226">
        <v>0</v>
      </c>
      <c r="T225" s="22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8" t="s">
        <v>129</v>
      </c>
      <c r="AT225" s="228" t="s">
        <v>124</v>
      </c>
      <c r="AU225" s="228" t="s">
        <v>86</v>
      </c>
      <c r="AY225" s="16" t="s">
        <v>122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6" t="s">
        <v>84</v>
      </c>
      <c r="BK225" s="229">
        <f>ROUND(I225*H225,2)</f>
        <v>0</v>
      </c>
      <c r="BL225" s="16" t="s">
        <v>129</v>
      </c>
      <c r="BM225" s="228" t="s">
        <v>321</v>
      </c>
    </row>
    <row r="226" s="2" customFormat="1">
      <c r="A226" s="37"/>
      <c r="B226" s="38"/>
      <c r="C226" s="39"/>
      <c r="D226" s="230" t="s">
        <v>131</v>
      </c>
      <c r="E226" s="39"/>
      <c r="F226" s="231" t="s">
        <v>322</v>
      </c>
      <c r="G226" s="39"/>
      <c r="H226" s="39"/>
      <c r="I226" s="232"/>
      <c r="J226" s="39"/>
      <c r="K226" s="39"/>
      <c r="L226" s="43"/>
      <c r="M226" s="233"/>
      <c r="N226" s="234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131</v>
      </c>
      <c r="AU226" s="16" t="s">
        <v>86</v>
      </c>
    </row>
    <row r="227" s="2" customFormat="1" ht="24.15" customHeight="1">
      <c r="A227" s="37"/>
      <c r="B227" s="38"/>
      <c r="C227" s="257" t="s">
        <v>323</v>
      </c>
      <c r="D227" s="257" t="s">
        <v>219</v>
      </c>
      <c r="E227" s="258" t="s">
        <v>324</v>
      </c>
      <c r="F227" s="259" t="s">
        <v>325</v>
      </c>
      <c r="G227" s="260" t="s">
        <v>252</v>
      </c>
      <c r="H227" s="261">
        <v>8</v>
      </c>
      <c r="I227" s="262"/>
      <c r="J227" s="263">
        <f>ROUND(I227*H227,2)</f>
        <v>0</v>
      </c>
      <c r="K227" s="259" t="s">
        <v>128</v>
      </c>
      <c r="L227" s="264"/>
      <c r="M227" s="265" t="s">
        <v>1</v>
      </c>
      <c r="N227" s="266" t="s">
        <v>41</v>
      </c>
      <c r="O227" s="90"/>
      <c r="P227" s="226">
        <f>O227*H227</f>
        <v>0</v>
      </c>
      <c r="Q227" s="226">
        <v>0.19600000000000001</v>
      </c>
      <c r="R227" s="226">
        <f>Q227*H227</f>
        <v>1.5680000000000001</v>
      </c>
      <c r="S227" s="226">
        <v>0</v>
      </c>
      <c r="T227" s="22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8" t="s">
        <v>166</v>
      </c>
      <c r="AT227" s="228" t="s">
        <v>219</v>
      </c>
      <c r="AU227" s="228" t="s">
        <v>86</v>
      </c>
      <c r="AY227" s="16" t="s">
        <v>122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6" t="s">
        <v>84</v>
      </c>
      <c r="BK227" s="229">
        <f>ROUND(I227*H227,2)</f>
        <v>0</v>
      </c>
      <c r="BL227" s="16" t="s">
        <v>129</v>
      </c>
      <c r="BM227" s="228" t="s">
        <v>326</v>
      </c>
    </row>
    <row r="228" s="2" customFormat="1">
      <c r="A228" s="37"/>
      <c r="B228" s="38"/>
      <c r="C228" s="39"/>
      <c r="D228" s="230" t="s">
        <v>131</v>
      </c>
      <c r="E228" s="39"/>
      <c r="F228" s="231" t="s">
        <v>325</v>
      </c>
      <c r="G228" s="39"/>
      <c r="H228" s="39"/>
      <c r="I228" s="232"/>
      <c r="J228" s="39"/>
      <c r="K228" s="39"/>
      <c r="L228" s="43"/>
      <c r="M228" s="233"/>
      <c r="N228" s="234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131</v>
      </c>
      <c r="AU228" s="16" t="s">
        <v>86</v>
      </c>
    </row>
    <row r="229" s="12" customFormat="1" ht="22.8" customHeight="1">
      <c r="A229" s="12"/>
      <c r="B229" s="201"/>
      <c r="C229" s="202"/>
      <c r="D229" s="203" t="s">
        <v>75</v>
      </c>
      <c r="E229" s="215" t="s">
        <v>327</v>
      </c>
      <c r="F229" s="215" t="s">
        <v>328</v>
      </c>
      <c r="G229" s="202"/>
      <c r="H229" s="202"/>
      <c r="I229" s="205"/>
      <c r="J229" s="216">
        <f>BK229</f>
        <v>0</v>
      </c>
      <c r="K229" s="202"/>
      <c r="L229" s="207"/>
      <c r="M229" s="208"/>
      <c r="N229" s="209"/>
      <c r="O229" s="209"/>
      <c r="P229" s="210">
        <f>SUM(P230:P231)</f>
        <v>0</v>
      </c>
      <c r="Q229" s="209"/>
      <c r="R229" s="210">
        <f>SUM(R230:R231)</f>
        <v>0</v>
      </c>
      <c r="S229" s="209"/>
      <c r="T229" s="211">
        <f>SUM(T230:T231)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2" t="s">
        <v>84</v>
      </c>
      <c r="AT229" s="213" t="s">
        <v>75</v>
      </c>
      <c r="AU229" s="213" t="s">
        <v>84</v>
      </c>
      <c r="AY229" s="212" t="s">
        <v>122</v>
      </c>
      <c r="BK229" s="214">
        <f>SUM(BK230:BK231)</f>
        <v>0</v>
      </c>
    </row>
    <row r="230" s="2" customFormat="1" ht="24.15" customHeight="1">
      <c r="A230" s="37"/>
      <c r="B230" s="38"/>
      <c r="C230" s="217" t="s">
        <v>329</v>
      </c>
      <c r="D230" s="217" t="s">
        <v>124</v>
      </c>
      <c r="E230" s="218" t="s">
        <v>330</v>
      </c>
      <c r="F230" s="219" t="s">
        <v>331</v>
      </c>
      <c r="G230" s="220" t="s">
        <v>222</v>
      </c>
      <c r="H230" s="221">
        <v>690.07100000000003</v>
      </c>
      <c r="I230" s="222"/>
      <c r="J230" s="223">
        <f>ROUND(I230*H230,2)</f>
        <v>0</v>
      </c>
      <c r="K230" s="219" t="s">
        <v>128</v>
      </c>
      <c r="L230" s="43"/>
      <c r="M230" s="224" t="s">
        <v>1</v>
      </c>
      <c r="N230" s="225" t="s">
        <v>41</v>
      </c>
      <c r="O230" s="90"/>
      <c r="P230" s="226">
        <f>O230*H230</f>
        <v>0</v>
      </c>
      <c r="Q230" s="226">
        <v>0</v>
      </c>
      <c r="R230" s="226">
        <f>Q230*H230</f>
        <v>0</v>
      </c>
      <c r="S230" s="226">
        <v>0</v>
      </c>
      <c r="T230" s="227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8" t="s">
        <v>129</v>
      </c>
      <c r="AT230" s="228" t="s">
        <v>124</v>
      </c>
      <c r="AU230" s="228" t="s">
        <v>86</v>
      </c>
      <c r="AY230" s="16" t="s">
        <v>122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6" t="s">
        <v>84</v>
      </c>
      <c r="BK230" s="229">
        <f>ROUND(I230*H230,2)</f>
        <v>0</v>
      </c>
      <c r="BL230" s="16" t="s">
        <v>129</v>
      </c>
      <c r="BM230" s="228" t="s">
        <v>332</v>
      </c>
    </row>
    <row r="231" s="2" customFormat="1">
      <c r="A231" s="37"/>
      <c r="B231" s="38"/>
      <c r="C231" s="39"/>
      <c r="D231" s="230" t="s">
        <v>131</v>
      </c>
      <c r="E231" s="39"/>
      <c r="F231" s="231" t="s">
        <v>333</v>
      </c>
      <c r="G231" s="39"/>
      <c r="H231" s="39"/>
      <c r="I231" s="232"/>
      <c r="J231" s="39"/>
      <c r="K231" s="39"/>
      <c r="L231" s="43"/>
      <c r="M231" s="267"/>
      <c r="N231" s="268"/>
      <c r="O231" s="269"/>
      <c r="P231" s="269"/>
      <c r="Q231" s="269"/>
      <c r="R231" s="269"/>
      <c r="S231" s="269"/>
      <c r="T231" s="270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131</v>
      </c>
      <c r="AU231" s="16" t="s">
        <v>86</v>
      </c>
    </row>
    <row r="232" s="2" customFormat="1" ht="6.96" customHeight="1">
      <c r="A232" s="37"/>
      <c r="B232" s="65"/>
      <c r="C232" s="66"/>
      <c r="D232" s="66"/>
      <c r="E232" s="66"/>
      <c r="F232" s="66"/>
      <c r="G232" s="66"/>
      <c r="H232" s="66"/>
      <c r="I232" s="66"/>
      <c r="J232" s="66"/>
      <c r="K232" s="66"/>
      <c r="L232" s="43"/>
      <c r="M232" s="37"/>
      <c r="O232" s="37"/>
      <c r="P232" s="37"/>
      <c r="Q232" s="37"/>
      <c r="R232" s="37"/>
      <c r="S232" s="37"/>
      <c r="T232" s="37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</row>
  </sheetData>
  <sheetProtection sheet="1" autoFilter="0" formatColumns="0" formatRows="0" objects="1" scenarios="1" spinCount="100000" saltValue="dWHsJdyAsSaogMoXrQoUIadzp77+VHVhj+PjxEwqYT1kiVPnpyx6XzgqtSZ8hcRSHvPiEu63etlFFiV+llP4bQ==" hashValue="+i0XPRf2jwpesOVbabx21/fL1r4aFMnJzbyp0tAISesK9keo1gDOBhqGeAAWgDuJrL/4P0OUoxy7erqzNzjNKQ==" algorithmName="SHA-512" password="CC35"/>
  <autoFilter ref="C121:K23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Splašková kanalizace Varnsdorf, Pohraniční Stráže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334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24. 6. 2021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ROUND((SUM(BE122:BE158)),  2)</f>
        <v>0</v>
      </c>
      <c r="G33" s="37"/>
      <c r="H33" s="37"/>
      <c r="I33" s="154">
        <v>0.20999999999999999</v>
      </c>
      <c r="J33" s="153">
        <f>ROUND(((SUM(BE122:BE158))*I33),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ROUND((SUM(BF122:BF158)),  2)</f>
        <v>0</v>
      </c>
      <c r="G34" s="37"/>
      <c r="H34" s="37"/>
      <c r="I34" s="154">
        <v>0.14999999999999999</v>
      </c>
      <c r="J34" s="153">
        <f>ROUND(((SUM(BF122:BF158))*I34),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ROUND((SUM(BG122:BG158)),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ROUND((SUM(BH122:BH158)),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ROUND((SUM(BI122:BI158)),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Splašková kanalizace Varnsdorf, Pohraniční Stráže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02 - Oprava povrchů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Varnsdorf</v>
      </c>
      <c r="G89" s="39"/>
      <c r="H89" s="39"/>
      <c r="I89" s="31" t="s">
        <v>22</v>
      </c>
      <c r="J89" s="78" t="str">
        <f>IF(J12="","",J12)</f>
        <v>24. 6. 2021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Varnsdorf</v>
      </c>
      <c r="G91" s="39"/>
      <c r="H91" s="39"/>
      <c r="I91" s="31" t="s">
        <v>30</v>
      </c>
      <c r="J91" s="35" t="str">
        <f>E21</f>
        <v>Ing. Folbrecht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J. Nešněra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97</v>
      </c>
      <c r="D94" s="175"/>
      <c r="E94" s="175"/>
      <c r="F94" s="175"/>
      <c r="G94" s="175"/>
      <c r="H94" s="175"/>
      <c r="I94" s="175"/>
      <c r="J94" s="176" t="s">
        <v>98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99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100</v>
      </c>
    </row>
    <row r="97" s="9" customFormat="1" ht="24.96" customHeight="1">
      <c r="A97" s="9"/>
      <c r="B97" s="178"/>
      <c r="C97" s="179"/>
      <c r="D97" s="180" t="s">
        <v>101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102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335</v>
      </c>
      <c r="E99" s="187"/>
      <c r="F99" s="187"/>
      <c r="G99" s="187"/>
      <c r="H99" s="187"/>
      <c r="I99" s="187"/>
      <c r="J99" s="188">
        <f>J139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336</v>
      </c>
      <c r="E100" s="187"/>
      <c r="F100" s="187"/>
      <c r="G100" s="187"/>
      <c r="H100" s="187"/>
      <c r="I100" s="187"/>
      <c r="J100" s="188">
        <f>J144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337</v>
      </c>
      <c r="E101" s="187"/>
      <c r="F101" s="187"/>
      <c r="G101" s="187"/>
      <c r="H101" s="187"/>
      <c r="I101" s="187"/>
      <c r="J101" s="188">
        <f>J147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106</v>
      </c>
      <c r="E102" s="187"/>
      <c r="F102" s="187"/>
      <c r="G102" s="187"/>
      <c r="H102" s="187"/>
      <c r="I102" s="187"/>
      <c r="J102" s="188">
        <f>J156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107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73" t="str">
        <f>E7</f>
        <v>Splašková kanalizace Varnsdorf, Pohraniční Stráže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94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02 - Oprava povrchů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>Varnsdorf</v>
      </c>
      <c r="G116" s="39"/>
      <c r="H116" s="39"/>
      <c r="I116" s="31" t="s">
        <v>22</v>
      </c>
      <c r="J116" s="78" t="str">
        <f>IF(J12="","",J12)</f>
        <v>24. 6. 2021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>Město Varnsdorf</v>
      </c>
      <c r="G118" s="39"/>
      <c r="H118" s="39"/>
      <c r="I118" s="31" t="s">
        <v>30</v>
      </c>
      <c r="J118" s="35" t="str">
        <f>E21</f>
        <v>Ing. Folbrecht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28</v>
      </c>
      <c r="D119" s="39"/>
      <c r="E119" s="39"/>
      <c r="F119" s="26" t="str">
        <f>IF(E18="","",E18)</f>
        <v>Vyplň údaj</v>
      </c>
      <c r="G119" s="39"/>
      <c r="H119" s="39"/>
      <c r="I119" s="31" t="s">
        <v>33</v>
      </c>
      <c r="J119" s="35" t="str">
        <f>E24</f>
        <v>J. Nešněra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0"/>
      <c r="B121" s="191"/>
      <c r="C121" s="192" t="s">
        <v>108</v>
      </c>
      <c r="D121" s="193" t="s">
        <v>61</v>
      </c>
      <c r="E121" s="193" t="s">
        <v>57</v>
      </c>
      <c r="F121" s="193" t="s">
        <v>58</v>
      </c>
      <c r="G121" s="193" t="s">
        <v>109</v>
      </c>
      <c r="H121" s="193" t="s">
        <v>110</v>
      </c>
      <c r="I121" s="193" t="s">
        <v>111</v>
      </c>
      <c r="J121" s="193" t="s">
        <v>98</v>
      </c>
      <c r="K121" s="194" t="s">
        <v>112</v>
      </c>
      <c r="L121" s="195"/>
      <c r="M121" s="99" t="s">
        <v>1</v>
      </c>
      <c r="N121" s="100" t="s">
        <v>40</v>
      </c>
      <c r="O121" s="100" t="s">
        <v>113</v>
      </c>
      <c r="P121" s="100" t="s">
        <v>114</v>
      </c>
      <c r="Q121" s="100" t="s">
        <v>115</v>
      </c>
      <c r="R121" s="100" t="s">
        <v>116</v>
      </c>
      <c r="S121" s="100" t="s">
        <v>117</v>
      </c>
      <c r="T121" s="101" t="s">
        <v>118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7"/>
      <c r="B122" s="38"/>
      <c r="C122" s="106" t="s">
        <v>119</v>
      </c>
      <c r="D122" s="39"/>
      <c r="E122" s="39"/>
      <c r="F122" s="39"/>
      <c r="G122" s="39"/>
      <c r="H122" s="39"/>
      <c r="I122" s="39"/>
      <c r="J122" s="196">
        <f>BK122</f>
        <v>0</v>
      </c>
      <c r="K122" s="39"/>
      <c r="L122" s="43"/>
      <c r="M122" s="102"/>
      <c r="N122" s="197"/>
      <c r="O122" s="103"/>
      <c r="P122" s="198">
        <f>P123</f>
        <v>0</v>
      </c>
      <c r="Q122" s="103"/>
      <c r="R122" s="198">
        <f>R123</f>
        <v>54.625278000000002</v>
      </c>
      <c r="S122" s="103"/>
      <c r="T122" s="199">
        <f>T123</f>
        <v>210.22645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75</v>
      </c>
      <c r="AU122" s="16" t="s">
        <v>100</v>
      </c>
      <c r="BK122" s="200">
        <f>BK123</f>
        <v>0</v>
      </c>
    </row>
    <row r="123" s="12" customFormat="1" ht="25.92" customHeight="1">
      <c r="A123" s="12"/>
      <c r="B123" s="201"/>
      <c r="C123" s="202"/>
      <c r="D123" s="203" t="s">
        <v>75</v>
      </c>
      <c r="E123" s="204" t="s">
        <v>120</v>
      </c>
      <c r="F123" s="204" t="s">
        <v>121</v>
      </c>
      <c r="G123" s="202"/>
      <c r="H123" s="202"/>
      <c r="I123" s="205"/>
      <c r="J123" s="206">
        <f>BK123</f>
        <v>0</v>
      </c>
      <c r="K123" s="202"/>
      <c r="L123" s="207"/>
      <c r="M123" s="208"/>
      <c r="N123" s="209"/>
      <c r="O123" s="209"/>
      <c r="P123" s="210">
        <f>P124+P139+P144+P147+P156</f>
        <v>0</v>
      </c>
      <c r="Q123" s="209"/>
      <c r="R123" s="210">
        <f>R124+R139+R144+R147+R156</f>
        <v>54.625278000000002</v>
      </c>
      <c r="S123" s="209"/>
      <c r="T123" s="211">
        <f>T124+T139+T144+T147+T156</f>
        <v>210.22645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84</v>
      </c>
      <c r="AT123" s="213" t="s">
        <v>75</v>
      </c>
      <c r="AU123" s="213" t="s">
        <v>76</v>
      </c>
      <c r="AY123" s="212" t="s">
        <v>122</v>
      </c>
      <c r="BK123" s="214">
        <f>BK124+BK139+BK144+BK147+BK156</f>
        <v>0</v>
      </c>
    </row>
    <row r="124" s="12" customFormat="1" ht="22.8" customHeight="1">
      <c r="A124" s="12"/>
      <c r="B124" s="201"/>
      <c r="C124" s="202"/>
      <c r="D124" s="203" t="s">
        <v>75</v>
      </c>
      <c r="E124" s="215" t="s">
        <v>84</v>
      </c>
      <c r="F124" s="215" t="s">
        <v>123</v>
      </c>
      <c r="G124" s="202"/>
      <c r="H124" s="202"/>
      <c r="I124" s="205"/>
      <c r="J124" s="216">
        <f>BK124</f>
        <v>0</v>
      </c>
      <c r="K124" s="202"/>
      <c r="L124" s="207"/>
      <c r="M124" s="208"/>
      <c r="N124" s="209"/>
      <c r="O124" s="209"/>
      <c r="P124" s="210">
        <f>SUM(P125:P138)</f>
        <v>0</v>
      </c>
      <c r="Q124" s="209"/>
      <c r="R124" s="210">
        <f>SUM(R125:R138)</f>
        <v>0.0020830000000000002</v>
      </c>
      <c r="S124" s="209"/>
      <c r="T124" s="211">
        <f>SUM(T125:T138)</f>
        <v>210.22645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84</v>
      </c>
      <c r="AT124" s="213" t="s">
        <v>75</v>
      </c>
      <c r="AU124" s="213" t="s">
        <v>84</v>
      </c>
      <c r="AY124" s="212" t="s">
        <v>122</v>
      </c>
      <c r="BK124" s="214">
        <f>SUM(BK125:BK138)</f>
        <v>0</v>
      </c>
    </row>
    <row r="125" s="2" customFormat="1" ht="24.15" customHeight="1">
      <c r="A125" s="37"/>
      <c r="B125" s="38"/>
      <c r="C125" s="217" t="s">
        <v>256</v>
      </c>
      <c r="D125" s="217" t="s">
        <v>124</v>
      </c>
      <c r="E125" s="218" t="s">
        <v>338</v>
      </c>
      <c r="F125" s="219" t="s">
        <v>339</v>
      </c>
      <c r="G125" s="220" t="s">
        <v>183</v>
      </c>
      <c r="H125" s="221">
        <v>297.35000000000002</v>
      </c>
      <c r="I125" s="222"/>
      <c r="J125" s="223">
        <f>ROUND(I125*H125,2)</f>
        <v>0</v>
      </c>
      <c r="K125" s="219" t="s">
        <v>128</v>
      </c>
      <c r="L125" s="43"/>
      <c r="M125" s="224" t="s">
        <v>1</v>
      </c>
      <c r="N125" s="225" t="s">
        <v>41</v>
      </c>
      <c r="O125" s="90"/>
      <c r="P125" s="226">
        <f>O125*H125</f>
        <v>0</v>
      </c>
      <c r="Q125" s="226">
        <v>0</v>
      </c>
      <c r="R125" s="226">
        <f>Q125*H125</f>
        <v>0</v>
      </c>
      <c r="S125" s="226">
        <v>0.41699999999999998</v>
      </c>
      <c r="T125" s="227">
        <f>S125*H125</f>
        <v>123.99495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129</v>
      </c>
      <c r="AT125" s="228" t="s">
        <v>124</v>
      </c>
      <c r="AU125" s="228" t="s">
        <v>86</v>
      </c>
      <c r="AY125" s="16" t="s">
        <v>122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84</v>
      </c>
      <c r="BK125" s="229">
        <f>ROUND(I125*H125,2)</f>
        <v>0</v>
      </c>
      <c r="BL125" s="16" t="s">
        <v>129</v>
      </c>
      <c r="BM125" s="228" t="s">
        <v>340</v>
      </c>
    </row>
    <row r="126" s="2" customFormat="1">
      <c r="A126" s="37"/>
      <c r="B126" s="38"/>
      <c r="C126" s="39"/>
      <c r="D126" s="230" t="s">
        <v>131</v>
      </c>
      <c r="E126" s="39"/>
      <c r="F126" s="231" t="s">
        <v>341</v>
      </c>
      <c r="G126" s="39"/>
      <c r="H126" s="39"/>
      <c r="I126" s="232"/>
      <c r="J126" s="39"/>
      <c r="K126" s="39"/>
      <c r="L126" s="43"/>
      <c r="M126" s="233"/>
      <c r="N126" s="234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131</v>
      </c>
      <c r="AU126" s="16" t="s">
        <v>86</v>
      </c>
    </row>
    <row r="127" s="13" customFormat="1">
      <c r="A127" s="13"/>
      <c r="B127" s="235"/>
      <c r="C127" s="236"/>
      <c r="D127" s="230" t="s">
        <v>142</v>
      </c>
      <c r="E127" s="237" t="s">
        <v>1</v>
      </c>
      <c r="F127" s="238" t="s">
        <v>342</v>
      </c>
      <c r="G127" s="236"/>
      <c r="H127" s="239">
        <v>297.35000000000002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5" t="s">
        <v>142</v>
      </c>
      <c r="AU127" s="245" t="s">
        <v>86</v>
      </c>
      <c r="AV127" s="13" t="s">
        <v>86</v>
      </c>
      <c r="AW127" s="13" t="s">
        <v>32</v>
      </c>
      <c r="AX127" s="13" t="s">
        <v>84</v>
      </c>
      <c r="AY127" s="245" t="s">
        <v>122</v>
      </c>
    </row>
    <row r="128" s="2" customFormat="1" ht="24.15" customHeight="1">
      <c r="A128" s="37"/>
      <c r="B128" s="38"/>
      <c r="C128" s="217" t="s">
        <v>84</v>
      </c>
      <c r="D128" s="217" t="s">
        <v>124</v>
      </c>
      <c r="E128" s="218" t="s">
        <v>343</v>
      </c>
      <c r="F128" s="219" t="s">
        <v>344</v>
      </c>
      <c r="G128" s="220" t="s">
        <v>183</v>
      </c>
      <c r="H128" s="221">
        <v>297.35000000000002</v>
      </c>
      <c r="I128" s="222"/>
      <c r="J128" s="223">
        <f>ROUND(I128*H128,2)</f>
        <v>0</v>
      </c>
      <c r="K128" s="219" t="s">
        <v>128</v>
      </c>
      <c r="L128" s="43"/>
      <c r="M128" s="224" t="s">
        <v>1</v>
      </c>
      <c r="N128" s="225" t="s">
        <v>41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0.28999999999999998</v>
      </c>
      <c r="T128" s="227">
        <f>S128*H128</f>
        <v>86.231499999999997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129</v>
      </c>
      <c r="AT128" s="228" t="s">
        <v>124</v>
      </c>
      <c r="AU128" s="228" t="s">
        <v>86</v>
      </c>
      <c r="AY128" s="16" t="s">
        <v>122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84</v>
      </c>
      <c r="BK128" s="229">
        <f>ROUND(I128*H128,2)</f>
        <v>0</v>
      </c>
      <c r="BL128" s="16" t="s">
        <v>129</v>
      </c>
      <c r="BM128" s="228" t="s">
        <v>345</v>
      </c>
    </row>
    <row r="129" s="2" customFormat="1">
      <c r="A129" s="37"/>
      <c r="B129" s="38"/>
      <c r="C129" s="39"/>
      <c r="D129" s="230" t="s">
        <v>131</v>
      </c>
      <c r="E129" s="39"/>
      <c r="F129" s="231" t="s">
        <v>346</v>
      </c>
      <c r="G129" s="39"/>
      <c r="H129" s="39"/>
      <c r="I129" s="232"/>
      <c r="J129" s="39"/>
      <c r="K129" s="39"/>
      <c r="L129" s="43"/>
      <c r="M129" s="233"/>
      <c r="N129" s="23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131</v>
      </c>
      <c r="AU129" s="16" t="s">
        <v>86</v>
      </c>
    </row>
    <row r="130" s="2" customFormat="1" ht="24.15" customHeight="1">
      <c r="A130" s="37"/>
      <c r="B130" s="38"/>
      <c r="C130" s="217" t="s">
        <v>154</v>
      </c>
      <c r="D130" s="217" t="s">
        <v>124</v>
      </c>
      <c r="E130" s="218" t="s">
        <v>347</v>
      </c>
      <c r="F130" s="219" t="s">
        <v>348</v>
      </c>
      <c r="G130" s="220" t="s">
        <v>183</v>
      </c>
      <c r="H130" s="221">
        <v>104.16</v>
      </c>
      <c r="I130" s="222"/>
      <c r="J130" s="223">
        <f>ROUND(I130*H130,2)</f>
        <v>0</v>
      </c>
      <c r="K130" s="219" t="s">
        <v>128</v>
      </c>
      <c r="L130" s="43"/>
      <c r="M130" s="224" t="s">
        <v>1</v>
      </c>
      <c r="N130" s="225" t="s">
        <v>41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129</v>
      </c>
      <c r="AT130" s="228" t="s">
        <v>124</v>
      </c>
      <c r="AU130" s="228" t="s">
        <v>86</v>
      </c>
      <c r="AY130" s="16" t="s">
        <v>122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84</v>
      </c>
      <c r="BK130" s="229">
        <f>ROUND(I130*H130,2)</f>
        <v>0</v>
      </c>
      <c r="BL130" s="16" t="s">
        <v>129</v>
      </c>
      <c r="BM130" s="228" t="s">
        <v>349</v>
      </c>
    </row>
    <row r="131" s="2" customFormat="1">
      <c r="A131" s="37"/>
      <c r="B131" s="38"/>
      <c r="C131" s="39"/>
      <c r="D131" s="230" t="s">
        <v>131</v>
      </c>
      <c r="E131" s="39"/>
      <c r="F131" s="231" t="s">
        <v>350</v>
      </c>
      <c r="G131" s="39"/>
      <c r="H131" s="39"/>
      <c r="I131" s="232"/>
      <c r="J131" s="39"/>
      <c r="K131" s="39"/>
      <c r="L131" s="43"/>
      <c r="M131" s="233"/>
      <c r="N131" s="234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131</v>
      </c>
      <c r="AU131" s="16" t="s">
        <v>86</v>
      </c>
    </row>
    <row r="132" s="2" customFormat="1" ht="24.15" customHeight="1">
      <c r="A132" s="37"/>
      <c r="B132" s="38"/>
      <c r="C132" s="217" t="s">
        <v>159</v>
      </c>
      <c r="D132" s="217" t="s">
        <v>124</v>
      </c>
      <c r="E132" s="218" t="s">
        <v>351</v>
      </c>
      <c r="F132" s="219" t="s">
        <v>352</v>
      </c>
      <c r="G132" s="220" t="s">
        <v>183</v>
      </c>
      <c r="H132" s="221">
        <v>104.16</v>
      </c>
      <c r="I132" s="222"/>
      <c r="J132" s="223">
        <f>ROUND(I132*H132,2)</f>
        <v>0</v>
      </c>
      <c r="K132" s="219" t="s">
        <v>128</v>
      </c>
      <c r="L132" s="43"/>
      <c r="M132" s="224" t="s">
        <v>1</v>
      </c>
      <c r="N132" s="225" t="s">
        <v>41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129</v>
      </c>
      <c r="AT132" s="228" t="s">
        <v>124</v>
      </c>
      <c r="AU132" s="228" t="s">
        <v>86</v>
      </c>
      <c r="AY132" s="16" t="s">
        <v>122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84</v>
      </c>
      <c r="BK132" s="229">
        <f>ROUND(I132*H132,2)</f>
        <v>0</v>
      </c>
      <c r="BL132" s="16" t="s">
        <v>129</v>
      </c>
      <c r="BM132" s="228" t="s">
        <v>353</v>
      </c>
    </row>
    <row r="133" s="2" customFormat="1">
      <c r="A133" s="37"/>
      <c r="B133" s="38"/>
      <c r="C133" s="39"/>
      <c r="D133" s="230" t="s">
        <v>131</v>
      </c>
      <c r="E133" s="39"/>
      <c r="F133" s="231" t="s">
        <v>354</v>
      </c>
      <c r="G133" s="39"/>
      <c r="H133" s="39"/>
      <c r="I133" s="232"/>
      <c r="J133" s="39"/>
      <c r="K133" s="39"/>
      <c r="L133" s="43"/>
      <c r="M133" s="233"/>
      <c r="N133" s="23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131</v>
      </c>
      <c r="AU133" s="16" t="s">
        <v>86</v>
      </c>
    </row>
    <row r="134" s="2" customFormat="1" ht="24.15" customHeight="1">
      <c r="A134" s="37"/>
      <c r="B134" s="38"/>
      <c r="C134" s="217" t="s">
        <v>166</v>
      </c>
      <c r="D134" s="217" t="s">
        <v>124</v>
      </c>
      <c r="E134" s="218" t="s">
        <v>355</v>
      </c>
      <c r="F134" s="219" t="s">
        <v>356</v>
      </c>
      <c r="G134" s="220" t="s">
        <v>183</v>
      </c>
      <c r="H134" s="221">
        <v>104.16</v>
      </c>
      <c r="I134" s="222"/>
      <c r="J134" s="223">
        <f>ROUND(I134*H134,2)</f>
        <v>0</v>
      </c>
      <c r="K134" s="219" t="s">
        <v>128</v>
      </c>
      <c r="L134" s="43"/>
      <c r="M134" s="224" t="s">
        <v>1</v>
      </c>
      <c r="N134" s="225" t="s">
        <v>41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129</v>
      </c>
      <c r="AT134" s="228" t="s">
        <v>124</v>
      </c>
      <c r="AU134" s="228" t="s">
        <v>86</v>
      </c>
      <c r="AY134" s="16" t="s">
        <v>122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84</v>
      </c>
      <c r="BK134" s="229">
        <f>ROUND(I134*H134,2)</f>
        <v>0</v>
      </c>
      <c r="BL134" s="16" t="s">
        <v>129</v>
      </c>
      <c r="BM134" s="228" t="s">
        <v>357</v>
      </c>
    </row>
    <row r="135" s="2" customFormat="1">
      <c r="A135" s="37"/>
      <c r="B135" s="38"/>
      <c r="C135" s="39"/>
      <c r="D135" s="230" t="s">
        <v>131</v>
      </c>
      <c r="E135" s="39"/>
      <c r="F135" s="231" t="s">
        <v>358</v>
      </c>
      <c r="G135" s="39"/>
      <c r="H135" s="39"/>
      <c r="I135" s="232"/>
      <c r="J135" s="39"/>
      <c r="K135" s="39"/>
      <c r="L135" s="43"/>
      <c r="M135" s="233"/>
      <c r="N135" s="234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131</v>
      </c>
      <c r="AU135" s="16" t="s">
        <v>86</v>
      </c>
    </row>
    <row r="136" s="2" customFormat="1" ht="14.4" customHeight="1">
      <c r="A136" s="37"/>
      <c r="B136" s="38"/>
      <c r="C136" s="257" t="s">
        <v>175</v>
      </c>
      <c r="D136" s="257" t="s">
        <v>219</v>
      </c>
      <c r="E136" s="258" t="s">
        <v>359</v>
      </c>
      <c r="F136" s="259" t="s">
        <v>360</v>
      </c>
      <c r="G136" s="260" t="s">
        <v>361</v>
      </c>
      <c r="H136" s="261">
        <v>2.0830000000000002</v>
      </c>
      <c r="I136" s="262"/>
      <c r="J136" s="263">
        <f>ROUND(I136*H136,2)</f>
        <v>0</v>
      </c>
      <c r="K136" s="259" t="s">
        <v>128</v>
      </c>
      <c r="L136" s="264"/>
      <c r="M136" s="265" t="s">
        <v>1</v>
      </c>
      <c r="N136" s="266" t="s">
        <v>41</v>
      </c>
      <c r="O136" s="90"/>
      <c r="P136" s="226">
        <f>O136*H136</f>
        <v>0</v>
      </c>
      <c r="Q136" s="226">
        <v>0.001</v>
      </c>
      <c r="R136" s="226">
        <f>Q136*H136</f>
        <v>0.0020830000000000002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166</v>
      </c>
      <c r="AT136" s="228" t="s">
        <v>219</v>
      </c>
      <c r="AU136" s="228" t="s">
        <v>86</v>
      </c>
      <c r="AY136" s="16" t="s">
        <v>122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84</v>
      </c>
      <c r="BK136" s="229">
        <f>ROUND(I136*H136,2)</f>
        <v>0</v>
      </c>
      <c r="BL136" s="16" t="s">
        <v>129</v>
      </c>
      <c r="BM136" s="228" t="s">
        <v>362</v>
      </c>
    </row>
    <row r="137" s="2" customFormat="1">
      <c r="A137" s="37"/>
      <c r="B137" s="38"/>
      <c r="C137" s="39"/>
      <c r="D137" s="230" t="s">
        <v>131</v>
      </c>
      <c r="E137" s="39"/>
      <c r="F137" s="231" t="s">
        <v>360</v>
      </c>
      <c r="G137" s="39"/>
      <c r="H137" s="39"/>
      <c r="I137" s="232"/>
      <c r="J137" s="39"/>
      <c r="K137" s="39"/>
      <c r="L137" s="43"/>
      <c r="M137" s="233"/>
      <c r="N137" s="234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131</v>
      </c>
      <c r="AU137" s="16" t="s">
        <v>86</v>
      </c>
    </row>
    <row r="138" s="13" customFormat="1">
      <c r="A138" s="13"/>
      <c r="B138" s="235"/>
      <c r="C138" s="236"/>
      <c r="D138" s="230" t="s">
        <v>142</v>
      </c>
      <c r="E138" s="236"/>
      <c r="F138" s="238" t="s">
        <v>363</v>
      </c>
      <c r="G138" s="236"/>
      <c r="H138" s="239">
        <v>2.0830000000000002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142</v>
      </c>
      <c r="AU138" s="245" t="s">
        <v>86</v>
      </c>
      <c r="AV138" s="13" t="s">
        <v>86</v>
      </c>
      <c r="AW138" s="13" t="s">
        <v>4</v>
      </c>
      <c r="AX138" s="13" t="s">
        <v>84</v>
      </c>
      <c r="AY138" s="245" t="s">
        <v>122</v>
      </c>
    </row>
    <row r="139" s="12" customFormat="1" ht="22.8" customHeight="1">
      <c r="A139" s="12"/>
      <c r="B139" s="201"/>
      <c r="C139" s="202"/>
      <c r="D139" s="203" t="s">
        <v>75</v>
      </c>
      <c r="E139" s="215" t="s">
        <v>148</v>
      </c>
      <c r="F139" s="215" t="s">
        <v>364</v>
      </c>
      <c r="G139" s="202"/>
      <c r="H139" s="202"/>
      <c r="I139" s="205"/>
      <c r="J139" s="216">
        <f>BK139</f>
        <v>0</v>
      </c>
      <c r="K139" s="202"/>
      <c r="L139" s="207"/>
      <c r="M139" s="208"/>
      <c r="N139" s="209"/>
      <c r="O139" s="209"/>
      <c r="P139" s="210">
        <f>SUM(P140:P143)</f>
        <v>0</v>
      </c>
      <c r="Q139" s="209"/>
      <c r="R139" s="210">
        <f>SUM(R140:R143)</f>
        <v>54.623195000000003</v>
      </c>
      <c r="S139" s="209"/>
      <c r="T139" s="211">
        <f>SUM(T140:T143)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2" t="s">
        <v>84</v>
      </c>
      <c r="AT139" s="213" t="s">
        <v>75</v>
      </c>
      <c r="AU139" s="213" t="s">
        <v>84</v>
      </c>
      <c r="AY139" s="212" t="s">
        <v>122</v>
      </c>
      <c r="BK139" s="214">
        <f>SUM(BK140:BK143)</f>
        <v>0</v>
      </c>
    </row>
    <row r="140" s="2" customFormat="1" ht="14.4" customHeight="1">
      <c r="A140" s="37"/>
      <c r="B140" s="38"/>
      <c r="C140" s="217" t="s">
        <v>180</v>
      </c>
      <c r="D140" s="217" t="s">
        <v>124</v>
      </c>
      <c r="E140" s="218" t="s">
        <v>365</v>
      </c>
      <c r="F140" s="219" t="s">
        <v>366</v>
      </c>
      <c r="G140" s="220" t="s">
        <v>183</v>
      </c>
      <c r="H140" s="221">
        <v>297.35000000000002</v>
      </c>
      <c r="I140" s="222"/>
      <c r="J140" s="223">
        <f>ROUND(I140*H140,2)</f>
        <v>0</v>
      </c>
      <c r="K140" s="219" t="s">
        <v>128</v>
      </c>
      <c r="L140" s="43"/>
      <c r="M140" s="224" t="s">
        <v>1</v>
      </c>
      <c r="N140" s="225" t="s">
        <v>41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129</v>
      </c>
      <c r="AT140" s="228" t="s">
        <v>124</v>
      </c>
      <c r="AU140" s="228" t="s">
        <v>86</v>
      </c>
      <c r="AY140" s="16" t="s">
        <v>122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84</v>
      </c>
      <c r="BK140" s="229">
        <f>ROUND(I140*H140,2)</f>
        <v>0</v>
      </c>
      <c r="BL140" s="16" t="s">
        <v>129</v>
      </c>
      <c r="BM140" s="228" t="s">
        <v>367</v>
      </c>
    </row>
    <row r="141" s="2" customFormat="1">
      <c r="A141" s="37"/>
      <c r="B141" s="38"/>
      <c r="C141" s="39"/>
      <c r="D141" s="230" t="s">
        <v>131</v>
      </c>
      <c r="E141" s="39"/>
      <c r="F141" s="231" t="s">
        <v>368</v>
      </c>
      <c r="G141" s="39"/>
      <c r="H141" s="39"/>
      <c r="I141" s="232"/>
      <c r="J141" s="39"/>
      <c r="K141" s="39"/>
      <c r="L141" s="43"/>
      <c r="M141" s="233"/>
      <c r="N141" s="23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131</v>
      </c>
      <c r="AU141" s="16" t="s">
        <v>86</v>
      </c>
    </row>
    <row r="142" s="2" customFormat="1" ht="24.15" customHeight="1">
      <c r="A142" s="37"/>
      <c r="B142" s="38"/>
      <c r="C142" s="217" t="s">
        <v>266</v>
      </c>
      <c r="D142" s="217" t="s">
        <v>124</v>
      </c>
      <c r="E142" s="218" t="s">
        <v>369</v>
      </c>
      <c r="F142" s="219" t="s">
        <v>370</v>
      </c>
      <c r="G142" s="220" t="s">
        <v>183</v>
      </c>
      <c r="H142" s="221">
        <v>297.35000000000002</v>
      </c>
      <c r="I142" s="222"/>
      <c r="J142" s="223">
        <f>ROUND(I142*H142,2)</f>
        <v>0</v>
      </c>
      <c r="K142" s="219" t="s">
        <v>128</v>
      </c>
      <c r="L142" s="43"/>
      <c r="M142" s="224" t="s">
        <v>1</v>
      </c>
      <c r="N142" s="225" t="s">
        <v>41</v>
      </c>
      <c r="O142" s="90"/>
      <c r="P142" s="226">
        <f>O142*H142</f>
        <v>0</v>
      </c>
      <c r="Q142" s="226">
        <v>0.1837</v>
      </c>
      <c r="R142" s="226">
        <f>Q142*H142</f>
        <v>54.623195000000003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129</v>
      </c>
      <c r="AT142" s="228" t="s">
        <v>124</v>
      </c>
      <c r="AU142" s="228" t="s">
        <v>86</v>
      </c>
      <c r="AY142" s="16" t="s">
        <v>122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84</v>
      </c>
      <c r="BK142" s="229">
        <f>ROUND(I142*H142,2)</f>
        <v>0</v>
      </c>
      <c r="BL142" s="16" t="s">
        <v>129</v>
      </c>
      <c r="BM142" s="228" t="s">
        <v>371</v>
      </c>
    </row>
    <row r="143" s="2" customFormat="1">
      <c r="A143" s="37"/>
      <c r="B143" s="38"/>
      <c r="C143" s="39"/>
      <c r="D143" s="230" t="s">
        <v>131</v>
      </c>
      <c r="E143" s="39"/>
      <c r="F143" s="231" t="s">
        <v>372</v>
      </c>
      <c r="G143" s="39"/>
      <c r="H143" s="39"/>
      <c r="I143" s="232"/>
      <c r="J143" s="39"/>
      <c r="K143" s="39"/>
      <c r="L143" s="43"/>
      <c r="M143" s="233"/>
      <c r="N143" s="234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131</v>
      </c>
      <c r="AU143" s="16" t="s">
        <v>86</v>
      </c>
    </row>
    <row r="144" s="12" customFormat="1" ht="22.8" customHeight="1">
      <c r="A144" s="12"/>
      <c r="B144" s="201"/>
      <c r="C144" s="202"/>
      <c r="D144" s="203" t="s">
        <v>75</v>
      </c>
      <c r="E144" s="215" t="s">
        <v>175</v>
      </c>
      <c r="F144" s="215" t="s">
        <v>373</v>
      </c>
      <c r="G144" s="202"/>
      <c r="H144" s="202"/>
      <c r="I144" s="205"/>
      <c r="J144" s="216">
        <f>BK144</f>
        <v>0</v>
      </c>
      <c r="K144" s="202"/>
      <c r="L144" s="207"/>
      <c r="M144" s="208"/>
      <c r="N144" s="209"/>
      <c r="O144" s="209"/>
      <c r="P144" s="210">
        <f>SUM(P145:P146)</f>
        <v>0</v>
      </c>
      <c r="Q144" s="209"/>
      <c r="R144" s="210">
        <f>SUM(R145:R146)</f>
        <v>0</v>
      </c>
      <c r="S144" s="209"/>
      <c r="T144" s="211">
        <f>SUM(T145:T146)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2" t="s">
        <v>84</v>
      </c>
      <c r="AT144" s="213" t="s">
        <v>75</v>
      </c>
      <c r="AU144" s="213" t="s">
        <v>84</v>
      </c>
      <c r="AY144" s="212" t="s">
        <v>122</v>
      </c>
      <c r="BK144" s="214">
        <f>SUM(BK145:BK146)</f>
        <v>0</v>
      </c>
    </row>
    <row r="145" s="2" customFormat="1" ht="24.15" customHeight="1">
      <c r="A145" s="37"/>
      <c r="B145" s="38"/>
      <c r="C145" s="217" t="s">
        <v>261</v>
      </c>
      <c r="D145" s="217" t="s">
        <v>124</v>
      </c>
      <c r="E145" s="218" t="s">
        <v>374</v>
      </c>
      <c r="F145" s="219" t="s">
        <v>375</v>
      </c>
      <c r="G145" s="220" t="s">
        <v>183</v>
      </c>
      <c r="H145" s="221">
        <v>297.35000000000002</v>
      </c>
      <c r="I145" s="222"/>
      <c r="J145" s="223">
        <f>ROUND(I145*H145,2)</f>
        <v>0</v>
      </c>
      <c r="K145" s="219" t="s">
        <v>128</v>
      </c>
      <c r="L145" s="43"/>
      <c r="M145" s="224" t="s">
        <v>1</v>
      </c>
      <c r="N145" s="225" t="s">
        <v>41</v>
      </c>
      <c r="O145" s="90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129</v>
      </c>
      <c r="AT145" s="228" t="s">
        <v>124</v>
      </c>
      <c r="AU145" s="228" t="s">
        <v>86</v>
      </c>
      <c r="AY145" s="16" t="s">
        <v>122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84</v>
      </c>
      <c r="BK145" s="229">
        <f>ROUND(I145*H145,2)</f>
        <v>0</v>
      </c>
      <c r="BL145" s="16" t="s">
        <v>129</v>
      </c>
      <c r="BM145" s="228" t="s">
        <v>376</v>
      </c>
    </row>
    <row r="146" s="2" customFormat="1">
      <c r="A146" s="37"/>
      <c r="B146" s="38"/>
      <c r="C146" s="39"/>
      <c r="D146" s="230" t="s">
        <v>131</v>
      </c>
      <c r="E146" s="39"/>
      <c r="F146" s="231" t="s">
        <v>377</v>
      </c>
      <c r="G146" s="39"/>
      <c r="H146" s="39"/>
      <c r="I146" s="232"/>
      <c r="J146" s="39"/>
      <c r="K146" s="39"/>
      <c r="L146" s="43"/>
      <c r="M146" s="233"/>
      <c r="N146" s="234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131</v>
      </c>
      <c r="AU146" s="16" t="s">
        <v>86</v>
      </c>
    </row>
    <row r="147" s="12" customFormat="1" ht="22.8" customHeight="1">
      <c r="A147" s="12"/>
      <c r="B147" s="201"/>
      <c r="C147" s="202"/>
      <c r="D147" s="203" t="s">
        <v>75</v>
      </c>
      <c r="E147" s="215" t="s">
        <v>378</v>
      </c>
      <c r="F147" s="215" t="s">
        <v>379</v>
      </c>
      <c r="G147" s="202"/>
      <c r="H147" s="202"/>
      <c r="I147" s="205"/>
      <c r="J147" s="216">
        <f>BK147</f>
        <v>0</v>
      </c>
      <c r="K147" s="202"/>
      <c r="L147" s="207"/>
      <c r="M147" s="208"/>
      <c r="N147" s="209"/>
      <c r="O147" s="209"/>
      <c r="P147" s="210">
        <f>SUM(P148:P155)</f>
        <v>0</v>
      </c>
      <c r="Q147" s="209"/>
      <c r="R147" s="210">
        <f>SUM(R148:R155)</f>
        <v>0</v>
      </c>
      <c r="S147" s="209"/>
      <c r="T147" s="211">
        <f>SUM(T148:T155)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2" t="s">
        <v>84</v>
      </c>
      <c r="AT147" s="213" t="s">
        <v>75</v>
      </c>
      <c r="AU147" s="213" t="s">
        <v>84</v>
      </c>
      <c r="AY147" s="212" t="s">
        <v>122</v>
      </c>
      <c r="BK147" s="214">
        <f>SUM(BK148:BK155)</f>
        <v>0</v>
      </c>
    </row>
    <row r="148" s="2" customFormat="1" ht="14.4" customHeight="1">
      <c r="A148" s="37"/>
      <c r="B148" s="38"/>
      <c r="C148" s="217" t="s">
        <v>225</v>
      </c>
      <c r="D148" s="217" t="s">
        <v>124</v>
      </c>
      <c r="E148" s="218" t="s">
        <v>380</v>
      </c>
      <c r="F148" s="219" t="s">
        <v>381</v>
      </c>
      <c r="G148" s="220" t="s">
        <v>222</v>
      </c>
      <c r="H148" s="221">
        <v>210.226</v>
      </c>
      <c r="I148" s="222"/>
      <c r="J148" s="223">
        <f>ROUND(I148*H148,2)</f>
        <v>0</v>
      </c>
      <c r="K148" s="219" t="s">
        <v>128</v>
      </c>
      <c r="L148" s="43"/>
      <c r="M148" s="224" t="s">
        <v>1</v>
      </c>
      <c r="N148" s="225" t="s">
        <v>41</v>
      </c>
      <c r="O148" s="90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129</v>
      </c>
      <c r="AT148" s="228" t="s">
        <v>124</v>
      </c>
      <c r="AU148" s="228" t="s">
        <v>86</v>
      </c>
      <c r="AY148" s="16" t="s">
        <v>122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84</v>
      </c>
      <c r="BK148" s="229">
        <f>ROUND(I148*H148,2)</f>
        <v>0</v>
      </c>
      <c r="BL148" s="16" t="s">
        <v>129</v>
      </c>
      <c r="BM148" s="228" t="s">
        <v>382</v>
      </c>
    </row>
    <row r="149" s="2" customFormat="1">
      <c r="A149" s="37"/>
      <c r="B149" s="38"/>
      <c r="C149" s="39"/>
      <c r="D149" s="230" t="s">
        <v>131</v>
      </c>
      <c r="E149" s="39"/>
      <c r="F149" s="231" t="s">
        <v>383</v>
      </c>
      <c r="G149" s="39"/>
      <c r="H149" s="39"/>
      <c r="I149" s="232"/>
      <c r="J149" s="39"/>
      <c r="K149" s="39"/>
      <c r="L149" s="43"/>
      <c r="M149" s="233"/>
      <c r="N149" s="23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131</v>
      </c>
      <c r="AU149" s="16" t="s">
        <v>86</v>
      </c>
    </row>
    <row r="150" s="2" customFormat="1" ht="24.15" customHeight="1">
      <c r="A150" s="37"/>
      <c r="B150" s="38"/>
      <c r="C150" s="217" t="s">
        <v>232</v>
      </c>
      <c r="D150" s="217" t="s">
        <v>124</v>
      </c>
      <c r="E150" s="218" t="s">
        <v>384</v>
      </c>
      <c r="F150" s="219" t="s">
        <v>385</v>
      </c>
      <c r="G150" s="220" t="s">
        <v>222</v>
      </c>
      <c r="H150" s="221">
        <v>3018.1199999999999</v>
      </c>
      <c r="I150" s="222"/>
      <c r="J150" s="223">
        <f>ROUND(I150*H150,2)</f>
        <v>0</v>
      </c>
      <c r="K150" s="219" t="s">
        <v>128</v>
      </c>
      <c r="L150" s="43"/>
      <c r="M150" s="224" t="s">
        <v>1</v>
      </c>
      <c r="N150" s="225" t="s">
        <v>41</v>
      </c>
      <c r="O150" s="90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129</v>
      </c>
      <c r="AT150" s="228" t="s">
        <v>124</v>
      </c>
      <c r="AU150" s="228" t="s">
        <v>86</v>
      </c>
      <c r="AY150" s="16" t="s">
        <v>122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84</v>
      </c>
      <c r="BK150" s="229">
        <f>ROUND(I150*H150,2)</f>
        <v>0</v>
      </c>
      <c r="BL150" s="16" t="s">
        <v>129</v>
      </c>
      <c r="BM150" s="228" t="s">
        <v>386</v>
      </c>
    </row>
    <row r="151" s="2" customFormat="1">
      <c r="A151" s="37"/>
      <c r="B151" s="38"/>
      <c r="C151" s="39"/>
      <c r="D151" s="230" t="s">
        <v>131</v>
      </c>
      <c r="E151" s="39"/>
      <c r="F151" s="231" t="s">
        <v>387</v>
      </c>
      <c r="G151" s="39"/>
      <c r="H151" s="39"/>
      <c r="I151" s="232"/>
      <c r="J151" s="39"/>
      <c r="K151" s="39"/>
      <c r="L151" s="43"/>
      <c r="M151" s="233"/>
      <c r="N151" s="234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131</v>
      </c>
      <c r="AU151" s="16" t="s">
        <v>86</v>
      </c>
    </row>
    <row r="152" s="13" customFormat="1">
      <c r="A152" s="13"/>
      <c r="B152" s="235"/>
      <c r="C152" s="236"/>
      <c r="D152" s="230" t="s">
        <v>142</v>
      </c>
      <c r="E152" s="237" t="s">
        <v>1</v>
      </c>
      <c r="F152" s="238" t="s">
        <v>388</v>
      </c>
      <c r="G152" s="236"/>
      <c r="H152" s="239">
        <v>86.231999999999999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142</v>
      </c>
      <c r="AU152" s="245" t="s">
        <v>86</v>
      </c>
      <c r="AV152" s="13" t="s">
        <v>86</v>
      </c>
      <c r="AW152" s="13" t="s">
        <v>32</v>
      </c>
      <c r="AX152" s="13" t="s">
        <v>84</v>
      </c>
      <c r="AY152" s="245" t="s">
        <v>122</v>
      </c>
    </row>
    <row r="153" s="13" customFormat="1">
      <c r="A153" s="13"/>
      <c r="B153" s="235"/>
      <c r="C153" s="236"/>
      <c r="D153" s="230" t="s">
        <v>142</v>
      </c>
      <c r="E153" s="236"/>
      <c r="F153" s="238" t="s">
        <v>389</v>
      </c>
      <c r="G153" s="236"/>
      <c r="H153" s="239">
        <v>3018.1199999999999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142</v>
      </c>
      <c r="AU153" s="245" t="s">
        <v>86</v>
      </c>
      <c r="AV153" s="13" t="s">
        <v>86</v>
      </c>
      <c r="AW153" s="13" t="s">
        <v>4</v>
      </c>
      <c r="AX153" s="13" t="s">
        <v>84</v>
      </c>
      <c r="AY153" s="245" t="s">
        <v>122</v>
      </c>
    </row>
    <row r="154" s="2" customFormat="1" ht="37.8" customHeight="1">
      <c r="A154" s="37"/>
      <c r="B154" s="38"/>
      <c r="C154" s="217" t="s">
        <v>238</v>
      </c>
      <c r="D154" s="217" t="s">
        <v>124</v>
      </c>
      <c r="E154" s="218" t="s">
        <v>390</v>
      </c>
      <c r="F154" s="219" t="s">
        <v>391</v>
      </c>
      <c r="G154" s="220" t="s">
        <v>222</v>
      </c>
      <c r="H154" s="221">
        <v>86.231999999999999</v>
      </c>
      <c r="I154" s="222"/>
      <c r="J154" s="223">
        <f>ROUND(I154*H154,2)</f>
        <v>0</v>
      </c>
      <c r="K154" s="219" t="s">
        <v>128</v>
      </c>
      <c r="L154" s="43"/>
      <c r="M154" s="224" t="s">
        <v>1</v>
      </c>
      <c r="N154" s="225" t="s">
        <v>41</v>
      </c>
      <c r="O154" s="90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129</v>
      </c>
      <c r="AT154" s="228" t="s">
        <v>124</v>
      </c>
      <c r="AU154" s="228" t="s">
        <v>86</v>
      </c>
      <c r="AY154" s="16" t="s">
        <v>122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84</v>
      </c>
      <c r="BK154" s="229">
        <f>ROUND(I154*H154,2)</f>
        <v>0</v>
      </c>
      <c r="BL154" s="16" t="s">
        <v>129</v>
      </c>
      <c r="BM154" s="228" t="s">
        <v>392</v>
      </c>
    </row>
    <row r="155" s="2" customFormat="1">
      <c r="A155" s="37"/>
      <c r="B155" s="38"/>
      <c r="C155" s="39"/>
      <c r="D155" s="230" t="s">
        <v>131</v>
      </c>
      <c r="E155" s="39"/>
      <c r="F155" s="231" t="s">
        <v>391</v>
      </c>
      <c r="G155" s="39"/>
      <c r="H155" s="39"/>
      <c r="I155" s="232"/>
      <c r="J155" s="39"/>
      <c r="K155" s="39"/>
      <c r="L155" s="43"/>
      <c r="M155" s="233"/>
      <c r="N155" s="234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131</v>
      </c>
      <c r="AU155" s="16" t="s">
        <v>86</v>
      </c>
    </row>
    <row r="156" s="12" customFormat="1" ht="22.8" customHeight="1">
      <c r="A156" s="12"/>
      <c r="B156" s="201"/>
      <c r="C156" s="202"/>
      <c r="D156" s="203" t="s">
        <v>75</v>
      </c>
      <c r="E156" s="215" t="s">
        <v>327</v>
      </c>
      <c r="F156" s="215" t="s">
        <v>328</v>
      </c>
      <c r="G156" s="202"/>
      <c r="H156" s="202"/>
      <c r="I156" s="205"/>
      <c r="J156" s="216">
        <f>BK156</f>
        <v>0</v>
      </c>
      <c r="K156" s="202"/>
      <c r="L156" s="207"/>
      <c r="M156" s="208"/>
      <c r="N156" s="209"/>
      <c r="O156" s="209"/>
      <c r="P156" s="210">
        <f>SUM(P157:P158)</f>
        <v>0</v>
      </c>
      <c r="Q156" s="209"/>
      <c r="R156" s="210">
        <f>SUM(R157:R158)</f>
        <v>0</v>
      </c>
      <c r="S156" s="209"/>
      <c r="T156" s="211">
        <f>SUM(T157:T158)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2" t="s">
        <v>84</v>
      </c>
      <c r="AT156" s="213" t="s">
        <v>75</v>
      </c>
      <c r="AU156" s="213" t="s">
        <v>84</v>
      </c>
      <c r="AY156" s="212" t="s">
        <v>122</v>
      </c>
      <c r="BK156" s="214">
        <f>SUM(BK157:BK158)</f>
        <v>0</v>
      </c>
    </row>
    <row r="157" s="2" customFormat="1" ht="24.15" customHeight="1">
      <c r="A157" s="37"/>
      <c r="B157" s="38"/>
      <c r="C157" s="217" t="s">
        <v>249</v>
      </c>
      <c r="D157" s="217" t="s">
        <v>124</v>
      </c>
      <c r="E157" s="218" t="s">
        <v>393</v>
      </c>
      <c r="F157" s="219" t="s">
        <v>394</v>
      </c>
      <c r="G157" s="220" t="s">
        <v>222</v>
      </c>
      <c r="H157" s="221">
        <v>54.625</v>
      </c>
      <c r="I157" s="222"/>
      <c r="J157" s="223">
        <f>ROUND(I157*H157,2)</f>
        <v>0</v>
      </c>
      <c r="K157" s="219" t="s">
        <v>128</v>
      </c>
      <c r="L157" s="43"/>
      <c r="M157" s="224" t="s">
        <v>1</v>
      </c>
      <c r="N157" s="225" t="s">
        <v>41</v>
      </c>
      <c r="O157" s="90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129</v>
      </c>
      <c r="AT157" s="228" t="s">
        <v>124</v>
      </c>
      <c r="AU157" s="228" t="s">
        <v>86</v>
      </c>
      <c r="AY157" s="16" t="s">
        <v>122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84</v>
      </c>
      <c r="BK157" s="229">
        <f>ROUND(I157*H157,2)</f>
        <v>0</v>
      </c>
      <c r="BL157" s="16" t="s">
        <v>129</v>
      </c>
      <c r="BM157" s="228" t="s">
        <v>395</v>
      </c>
    </row>
    <row r="158" s="2" customFormat="1">
      <c r="A158" s="37"/>
      <c r="B158" s="38"/>
      <c r="C158" s="39"/>
      <c r="D158" s="230" t="s">
        <v>131</v>
      </c>
      <c r="E158" s="39"/>
      <c r="F158" s="231" t="s">
        <v>396</v>
      </c>
      <c r="G158" s="39"/>
      <c r="H158" s="39"/>
      <c r="I158" s="232"/>
      <c r="J158" s="39"/>
      <c r="K158" s="39"/>
      <c r="L158" s="43"/>
      <c r="M158" s="267"/>
      <c r="N158" s="268"/>
      <c r="O158" s="269"/>
      <c r="P158" s="269"/>
      <c r="Q158" s="269"/>
      <c r="R158" s="269"/>
      <c r="S158" s="269"/>
      <c r="T158" s="270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131</v>
      </c>
      <c r="AU158" s="16" t="s">
        <v>86</v>
      </c>
    </row>
    <row r="159" s="2" customFormat="1" ht="6.96" customHeight="1">
      <c r="A159" s="37"/>
      <c r="B159" s="65"/>
      <c r="C159" s="66"/>
      <c r="D159" s="66"/>
      <c r="E159" s="66"/>
      <c r="F159" s="66"/>
      <c r="G159" s="66"/>
      <c r="H159" s="66"/>
      <c r="I159" s="66"/>
      <c r="J159" s="66"/>
      <c r="K159" s="66"/>
      <c r="L159" s="43"/>
      <c r="M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</row>
  </sheetData>
  <sheetProtection sheet="1" autoFilter="0" formatColumns="0" formatRows="0" objects="1" scenarios="1" spinCount="100000" saltValue="PdiIry0NpbykIRUIf4suwXEzhZlLOM9F8DMXWF1Bck6ZARFJ9M4nwFc6JY+SNBhT3ilV/6QmN5jb6K36goRT8Q==" hashValue="46dS18/XXPhB/jzpyHirr9ROAFvDhb6gnAPBHKIYcv5LD0Am8y/cEKEz5X7lFFXRW8xMtp5fXEaG1kf/tiuB7g==" algorithmName="SHA-512" password="CC35"/>
  <autoFilter ref="C121:K158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Splašková kanalizace Varnsdorf, Pohraniční Stráže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397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24. 6. 2021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ROUND((SUM(BE120:BE136)),  2)</f>
        <v>0</v>
      </c>
      <c r="G33" s="37"/>
      <c r="H33" s="37"/>
      <c r="I33" s="154">
        <v>0.20999999999999999</v>
      </c>
      <c r="J33" s="153">
        <f>ROUND(((SUM(BE120:BE136))*I33),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ROUND((SUM(BF120:BF136)),  2)</f>
        <v>0</v>
      </c>
      <c r="G34" s="37"/>
      <c r="H34" s="37"/>
      <c r="I34" s="154">
        <v>0.14999999999999999</v>
      </c>
      <c r="J34" s="153">
        <f>ROUND(((SUM(BF120:BF136))*I34),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ROUND((SUM(BG120:BG136)),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ROUND((SUM(BH120:BH136)),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ROUND((SUM(BI120:BI136)),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Splašková kanalizace Varnsdorf, Pohraniční Stráže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03 - VRN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Varnsdorf</v>
      </c>
      <c r="G89" s="39"/>
      <c r="H89" s="39"/>
      <c r="I89" s="31" t="s">
        <v>22</v>
      </c>
      <c r="J89" s="78" t="str">
        <f>IF(J12="","",J12)</f>
        <v>24. 6. 2021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Varnsdorf</v>
      </c>
      <c r="G91" s="39"/>
      <c r="H91" s="39"/>
      <c r="I91" s="31" t="s">
        <v>30</v>
      </c>
      <c r="J91" s="35" t="str">
        <f>E21</f>
        <v>Ing. Folbrecht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J. Nešněra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97</v>
      </c>
      <c r="D94" s="175"/>
      <c r="E94" s="175"/>
      <c r="F94" s="175"/>
      <c r="G94" s="175"/>
      <c r="H94" s="175"/>
      <c r="I94" s="175"/>
      <c r="J94" s="176" t="s">
        <v>98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99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100</v>
      </c>
    </row>
    <row r="97" s="9" customFormat="1" ht="24.96" customHeight="1">
      <c r="A97" s="9"/>
      <c r="B97" s="178"/>
      <c r="C97" s="179"/>
      <c r="D97" s="180" t="s">
        <v>398</v>
      </c>
      <c r="E97" s="181"/>
      <c r="F97" s="181"/>
      <c r="G97" s="181"/>
      <c r="H97" s="181"/>
      <c r="I97" s="181"/>
      <c r="J97" s="182">
        <f>J121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399</v>
      </c>
      <c r="E98" s="187"/>
      <c r="F98" s="187"/>
      <c r="G98" s="187"/>
      <c r="H98" s="187"/>
      <c r="I98" s="187"/>
      <c r="J98" s="188">
        <f>J122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400</v>
      </c>
      <c r="E99" s="187"/>
      <c r="F99" s="187"/>
      <c r="G99" s="187"/>
      <c r="H99" s="187"/>
      <c r="I99" s="187"/>
      <c r="J99" s="188">
        <f>J127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401</v>
      </c>
      <c r="E100" s="187"/>
      <c r="F100" s="187"/>
      <c r="G100" s="187"/>
      <c r="H100" s="187"/>
      <c r="I100" s="187"/>
      <c r="J100" s="188">
        <f>J134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107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73" t="str">
        <f>E7</f>
        <v>Splašková kanalizace Varnsdorf, Pohraniční Stráže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94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03 - VRN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F12</f>
        <v>Varnsdorf</v>
      </c>
      <c r="G114" s="39"/>
      <c r="H114" s="39"/>
      <c r="I114" s="31" t="s">
        <v>22</v>
      </c>
      <c r="J114" s="78" t="str">
        <f>IF(J12="","",J12)</f>
        <v>24. 6. 2021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E15</f>
        <v>Město Varnsdorf</v>
      </c>
      <c r="G116" s="39"/>
      <c r="H116" s="39"/>
      <c r="I116" s="31" t="s">
        <v>30</v>
      </c>
      <c r="J116" s="35" t="str">
        <f>E21</f>
        <v>Ing. Folbrecht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28</v>
      </c>
      <c r="D117" s="39"/>
      <c r="E117" s="39"/>
      <c r="F117" s="26" t="str">
        <f>IF(E18="","",E18)</f>
        <v>Vyplň údaj</v>
      </c>
      <c r="G117" s="39"/>
      <c r="H117" s="39"/>
      <c r="I117" s="31" t="s">
        <v>33</v>
      </c>
      <c r="J117" s="35" t="str">
        <f>E24</f>
        <v>J. Nešněra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0"/>
      <c r="B119" s="191"/>
      <c r="C119" s="192" t="s">
        <v>108</v>
      </c>
      <c r="D119" s="193" t="s">
        <v>61</v>
      </c>
      <c r="E119" s="193" t="s">
        <v>57</v>
      </c>
      <c r="F119" s="193" t="s">
        <v>58</v>
      </c>
      <c r="G119" s="193" t="s">
        <v>109</v>
      </c>
      <c r="H119" s="193" t="s">
        <v>110</v>
      </c>
      <c r="I119" s="193" t="s">
        <v>111</v>
      </c>
      <c r="J119" s="193" t="s">
        <v>98</v>
      </c>
      <c r="K119" s="194" t="s">
        <v>112</v>
      </c>
      <c r="L119" s="195"/>
      <c r="M119" s="99" t="s">
        <v>1</v>
      </c>
      <c r="N119" s="100" t="s">
        <v>40</v>
      </c>
      <c r="O119" s="100" t="s">
        <v>113</v>
      </c>
      <c r="P119" s="100" t="s">
        <v>114</v>
      </c>
      <c r="Q119" s="100" t="s">
        <v>115</v>
      </c>
      <c r="R119" s="100" t="s">
        <v>116</v>
      </c>
      <c r="S119" s="100" t="s">
        <v>117</v>
      </c>
      <c r="T119" s="101" t="s">
        <v>118</v>
      </c>
      <c r="U119" s="190"/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0"/>
    </row>
    <row r="120" s="2" customFormat="1" ht="22.8" customHeight="1">
      <c r="A120" s="37"/>
      <c r="B120" s="38"/>
      <c r="C120" s="106" t="s">
        <v>119</v>
      </c>
      <c r="D120" s="39"/>
      <c r="E120" s="39"/>
      <c r="F120" s="39"/>
      <c r="G120" s="39"/>
      <c r="H120" s="39"/>
      <c r="I120" s="39"/>
      <c r="J120" s="196">
        <f>BK120</f>
        <v>0</v>
      </c>
      <c r="K120" s="39"/>
      <c r="L120" s="43"/>
      <c r="M120" s="102"/>
      <c r="N120" s="197"/>
      <c r="O120" s="103"/>
      <c r="P120" s="198">
        <f>P121</f>
        <v>0</v>
      </c>
      <c r="Q120" s="103"/>
      <c r="R120" s="198">
        <f>R121</f>
        <v>0</v>
      </c>
      <c r="S120" s="103"/>
      <c r="T120" s="199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75</v>
      </c>
      <c r="AU120" s="16" t="s">
        <v>100</v>
      </c>
      <c r="BK120" s="200">
        <f>BK121</f>
        <v>0</v>
      </c>
    </row>
    <row r="121" s="12" customFormat="1" ht="25.92" customHeight="1">
      <c r="A121" s="12"/>
      <c r="B121" s="201"/>
      <c r="C121" s="202"/>
      <c r="D121" s="203" t="s">
        <v>75</v>
      </c>
      <c r="E121" s="204" t="s">
        <v>91</v>
      </c>
      <c r="F121" s="204" t="s">
        <v>402</v>
      </c>
      <c r="G121" s="202"/>
      <c r="H121" s="202"/>
      <c r="I121" s="205"/>
      <c r="J121" s="206">
        <f>BK121</f>
        <v>0</v>
      </c>
      <c r="K121" s="202"/>
      <c r="L121" s="207"/>
      <c r="M121" s="208"/>
      <c r="N121" s="209"/>
      <c r="O121" s="209"/>
      <c r="P121" s="210">
        <f>P122+P127+P134</f>
        <v>0</v>
      </c>
      <c r="Q121" s="209"/>
      <c r="R121" s="210">
        <f>R122+R127+R134</f>
        <v>0</v>
      </c>
      <c r="S121" s="209"/>
      <c r="T121" s="211">
        <f>T122+T127+T134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2" t="s">
        <v>148</v>
      </c>
      <c r="AT121" s="213" t="s">
        <v>75</v>
      </c>
      <c r="AU121" s="213" t="s">
        <v>76</v>
      </c>
      <c r="AY121" s="212" t="s">
        <v>122</v>
      </c>
      <c r="BK121" s="214">
        <f>BK122+BK127+BK134</f>
        <v>0</v>
      </c>
    </row>
    <row r="122" s="12" customFormat="1" ht="22.8" customHeight="1">
      <c r="A122" s="12"/>
      <c r="B122" s="201"/>
      <c r="C122" s="202"/>
      <c r="D122" s="203" t="s">
        <v>75</v>
      </c>
      <c r="E122" s="215" t="s">
        <v>403</v>
      </c>
      <c r="F122" s="215" t="s">
        <v>404</v>
      </c>
      <c r="G122" s="202"/>
      <c r="H122" s="202"/>
      <c r="I122" s="205"/>
      <c r="J122" s="216">
        <f>BK122</f>
        <v>0</v>
      </c>
      <c r="K122" s="202"/>
      <c r="L122" s="207"/>
      <c r="M122" s="208"/>
      <c r="N122" s="209"/>
      <c r="O122" s="209"/>
      <c r="P122" s="210">
        <f>SUM(P123:P126)</f>
        <v>0</v>
      </c>
      <c r="Q122" s="209"/>
      <c r="R122" s="210">
        <f>SUM(R123:R126)</f>
        <v>0</v>
      </c>
      <c r="S122" s="209"/>
      <c r="T122" s="211">
        <f>SUM(T123:T126)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148</v>
      </c>
      <c r="AT122" s="213" t="s">
        <v>75</v>
      </c>
      <c r="AU122" s="213" t="s">
        <v>84</v>
      </c>
      <c r="AY122" s="212" t="s">
        <v>122</v>
      </c>
      <c r="BK122" s="214">
        <f>SUM(BK123:BK126)</f>
        <v>0</v>
      </c>
    </row>
    <row r="123" s="2" customFormat="1" ht="14.4" customHeight="1">
      <c r="A123" s="37"/>
      <c r="B123" s="38"/>
      <c r="C123" s="217" t="s">
        <v>84</v>
      </c>
      <c r="D123" s="217" t="s">
        <v>124</v>
      </c>
      <c r="E123" s="218" t="s">
        <v>405</v>
      </c>
      <c r="F123" s="219" t="s">
        <v>406</v>
      </c>
      <c r="G123" s="220" t="s">
        <v>407</v>
      </c>
      <c r="H123" s="221">
        <v>1</v>
      </c>
      <c r="I123" s="222"/>
      <c r="J123" s="223">
        <f>ROUND(I123*H123,2)</f>
        <v>0</v>
      </c>
      <c r="K123" s="219" t="s">
        <v>128</v>
      </c>
      <c r="L123" s="43"/>
      <c r="M123" s="224" t="s">
        <v>1</v>
      </c>
      <c r="N123" s="225" t="s">
        <v>41</v>
      </c>
      <c r="O123" s="90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8" t="s">
        <v>408</v>
      </c>
      <c r="AT123" s="228" t="s">
        <v>124</v>
      </c>
      <c r="AU123" s="228" t="s">
        <v>86</v>
      </c>
      <c r="AY123" s="16" t="s">
        <v>122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6" t="s">
        <v>84</v>
      </c>
      <c r="BK123" s="229">
        <f>ROUND(I123*H123,2)</f>
        <v>0</v>
      </c>
      <c r="BL123" s="16" t="s">
        <v>408</v>
      </c>
      <c r="BM123" s="228" t="s">
        <v>409</v>
      </c>
    </row>
    <row r="124" s="2" customFormat="1">
      <c r="A124" s="37"/>
      <c r="B124" s="38"/>
      <c r="C124" s="39"/>
      <c r="D124" s="230" t="s">
        <v>131</v>
      </c>
      <c r="E124" s="39"/>
      <c r="F124" s="231" t="s">
        <v>406</v>
      </c>
      <c r="G124" s="39"/>
      <c r="H124" s="39"/>
      <c r="I124" s="232"/>
      <c r="J124" s="39"/>
      <c r="K124" s="39"/>
      <c r="L124" s="43"/>
      <c r="M124" s="233"/>
      <c r="N124" s="234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131</v>
      </c>
      <c r="AU124" s="16" t="s">
        <v>86</v>
      </c>
    </row>
    <row r="125" s="2" customFormat="1" ht="14.4" customHeight="1">
      <c r="A125" s="37"/>
      <c r="B125" s="38"/>
      <c r="C125" s="217" t="s">
        <v>86</v>
      </c>
      <c r="D125" s="217" t="s">
        <v>124</v>
      </c>
      <c r="E125" s="218" t="s">
        <v>410</v>
      </c>
      <c r="F125" s="219" t="s">
        <v>411</v>
      </c>
      <c r="G125" s="220" t="s">
        <v>407</v>
      </c>
      <c r="H125" s="221">
        <v>1</v>
      </c>
      <c r="I125" s="222"/>
      <c r="J125" s="223">
        <f>ROUND(I125*H125,2)</f>
        <v>0</v>
      </c>
      <c r="K125" s="219" t="s">
        <v>128</v>
      </c>
      <c r="L125" s="43"/>
      <c r="M125" s="224" t="s">
        <v>1</v>
      </c>
      <c r="N125" s="225" t="s">
        <v>41</v>
      </c>
      <c r="O125" s="90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408</v>
      </c>
      <c r="AT125" s="228" t="s">
        <v>124</v>
      </c>
      <c r="AU125" s="228" t="s">
        <v>86</v>
      </c>
      <c r="AY125" s="16" t="s">
        <v>122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84</v>
      </c>
      <c r="BK125" s="229">
        <f>ROUND(I125*H125,2)</f>
        <v>0</v>
      </c>
      <c r="BL125" s="16" t="s">
        <v>408</v>
      </c>
      <c r="BM125" s="228" t="s">
        <v>412</v>
      </c>
    </row>
    <row r="126" s="2" customFormat="1">
      <c r="A126" s="37"/>
      <c r="B126" s="38"/>
      <c r="C126" s="39"/>
      <c r="D126" s="230" t="s">
        <v>131</v>
      </c>
      <c r="E126" s="39"/>
      <c r="F126" s="231" t="s">
        <v>411</v>
      </c>
      <c r="G126" s="39"/>
      <c r="H126" s="39"/>
      <c r="I126" s="232"/>
      <c r="J126" s="39"/>
      <c r="K126" s="39"/>
      <c r="L126" s="43"/>
      <c r="M126" s="233"/>
      <c r="N126" s="234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131</v>
      </c>
      <c r="AU126" s="16" t="s">
        <v>86</v>
      </c>
    </row>
    <row r="127" s="12" customFormat="1" ht="22.8" customHeight="1">
      <c r="A127" s="12"/>
      <c r="B127" s="201"/>
      <c r="C127" s="202"/>
      <c r="D127" s="203" t="s">
        <v>75</v>
      </c>
      <c r="E127" s="215" t="s">
        <v>413</v>
      </c>
      <c r="F127" s="215" t="s">
        <v>414</v>
      </c>
      <c r="G127" s="202"/>
      <c r="H127" s="202"/>
      <c r="I127" s="205"/>
      <c r="J127" s="216">
        <f>BK127</f>
        <v>0</v>
      </c>
      <c r="K127" s="202"/>
      <c r="L127" s="207"/>
      <c r="M127" s="208"/>
      <c r="N127" s="209"/>
      <c r="O127" s="209"/>
      <c r="P127" s="210">
        <f>SUM(P128:P133)</f>
        <v>0</v>
      </c>
      <c r="Q127" s="209"/>
      <c r="R127" s="210">
        <f>SUM(R128:R133)</f>
        <v>0</v>
      </c>
      <c r="S127" s="209"/>
      <c r="T127" s="211">
        <f>SUM(T128:T133)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2" t="s">
        <v>148</v>
      </c>
      <c r="AT127" s="213" t="s">
        <v>75</v>
      </c>
      <c r="AU127" s="213" t="s">
        <v>84</v>
      </c>
      <c r="AY127" s="212" t="s">
        <v>122</v>
      </c>
      <c r="BK127" s="214">
        <f>SUM(BK128:BK133)</f>
        <v>0</v>
      </c>
    </row>
    <row r="128" s="2" customFormat="1" ht="14.4" customHeight="1">
      <c r="A128" s="37"/>
      <c r="B128" s="38"/>
      <c r="C128" s="217" t="s">
        <v>137</v>
      </c>
      <c r="D128" s="217" t="s">
        <v>124</v>
      </c>
      <c r="E128" s="218" t="s">
        <v>415</v>
      </c>
      <c r="F128" s="219" t="s">
        <v>416</v>
      </c>
      <c r="G128" s="220" t="s">
        <v>417</v>
      </c>
      <c r="H128" s="221">
        <v>53760</v>
      </c>
      <c r="I128" s="222"/>
      <c r="J128" s="223">
        <f>ROUND(I128*H128,2)</f>
        <v>0</v>
      </c>
      <c r="K128" s="219" t="s">
        <v>128</v>
      </c>
      <c r="L128" s="43"/>
      <c r="M128" s="224" t="s">
        <v>1</v>
      </c>
      <c r="N128" s="225" t="s">
        <v>41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408</v>
      </c>
      <c r="AT128" s="228" t="s">
        <v>124</v>
      </c>
      <c r="AU128" s="228" t="s">
        <v>86</v>
      </c>
      <c r="AY128" s="16" t="s">
        <v>122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84</v>
      </c>
      <c r="BK128" s="229">
        <f>ROUND(I128*H128,2)</f>
        <v>0</v>
      </c>
      <c r="BL128" s="16" t="s">
        <v>408</v>
      </c>
      <c r="BM128" s="228" t="s">
        <v>418</v>
      </c>
    </row>
    <row r="129" s="2" customFormat="1">
      <c r="A129" s="37"/>
      <c r="B129" s="38"/>
      <c r="C129" s="39"/>
      <c r="D129" s="230" t="s">
        <v>131</v>
      </c>
      <c r="E129" s="39"/>
      <c r="F129" s="231" t="s">
        <v>416</v>
      </c>
      <c r="G129" s="39"/>
      <c r="H129" s="39"/>
      <c r="I129" s="232"/>
      <c r="J129" s="39"/>
      <c r="K129" s="39"/>
      <c r="L129" s="43"/>
      <c r="M129" s="233"/>
      <c r="N129" s="23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131</v>
      </c>
      <c r="AU129" s="16" t="s">
        <v>86</v>
      </c>
    </row>
    <row r="130" s="13" customFormat="1">
      <c r="A130" s="13"/>
      <c r="B130" s="235"/>
      <c r="C130" s="236"/>
      <c r="D130" s="230" t="s">
        <v>142</v>
      </c>
      <c r="E130" s="237" t="s">
        <v>1</v>
      </c>
      <c r="F130" s="238" t="s">
        <v>419</v>
      </c>
      <c r="G130" s="236"/>
      <c r="H130" s="239">
        <v>53760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142</v>
      </c>
      <c r="AU130" s="245" t="s">
        <v>86</v>
      </c>
      <c r="AV130" s="13" t="s">
        <v>86</v>
      </c>
      <c r="AW130" s="13" t="s">
        <v>32</v>
      </c>
      <c r="AX130" s="13" t="s">
        <v>84</v>
      </c>
      <c r="AY130" s="245" t="s">
        <v>122</v>
      </c>
    </row>
    <row r="131" s="2" customFormat="1" ht="14.4" customHeight="1">
      <c r="A131" s="37"/>
      <c r="B131" s="38"/>
      <c r="C131" s="217" t="s">
        <v>129</v>
      </c>
      <c r="D131" s="217" t="s">
        <v>124</v>
      </c>
      <c r="E131" s="218" t="s">
        <v>420</v>
      </c>
      <c r="F131" s="219" t="s">
        <v>421</v>
      </c>
      <c r="G131" s="220" t="s">
        <v>407</v>
      </c>
      <c r="H131" s="221">
        <v>1</v>
      </c>
      <c r="I131" s="222"/>
      <c r="J131" s="223">
        <f>ROUND(I131*H131,2)</f>
        <v>0</v>
      </c>
      <c r="K131" s="219" t="s">
        <v>128</v>
      </c>
      <c r="L131" s="43"/>
      <c r="M131" s="224" t="s">
        <v>1</v>
      </c>
      <c r="N131" s="225" t="s">
        <v>41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408</v>
      </c>
      <c r="AT131" s="228" t="s">
        <v>124</v>
      </c>
      <c r="AU131" s="228" t="s">
        <v>86</v>
      </c>
      <c r="AY131" s="16" t="s">
        <v>122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84</v>
      </c>
      <c r="BK131" s="229">
        <f>ROUND(I131*H131,2)</f>
        <v>0</v>
      </c>
      <c r="BL131" s="16" t="s">
        <v>408</v>
      </c>
      <c r="BM131" s="228" t="s">
        <v>422</v>
      </c>
    </row>
    <row r="132" s="2" customFormat="1">
      <c r="A132" s="37"/>
      <c r="B132" s="38"/>
      <c r="C132" s="39"/>
      <c r="D132" s="230" t="s">
        <v>131</v>
      </c>
      <c r="E132" s="39"/>
      <c r="F132" s="231" t="s">
        <v>421</v>
      </c>
      <c r="G132" s="39"/>
      <c r="H132" s="39"/>
      <c r="I132" s="232"/>
      <c r="J132" s="39"/>
      <c r="K132" s="39"/>
      <c r="L132" s="43"/>
      <c r="M132" s="233"/>
      <c r="N132" s="234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131</v>
      </c>
      <c r="AU132" s="16" t="s">
        <v>86</v>
      </c>
    </row>
    <row r="133" s="2" customFormat="1">
      <c r="A133" s="37"/>
      <c r="B133" s="38"/>
      <c r="C133" s="39"/>
      <c r="D133" s="230" t="s">
        <v>423</v>
      </c>
      <c r="E133" s="39"/>
      <c r="F133" s="271" t="s">
        <v>424</v>
      </c>
      <c r="G133" s="39"/>
      <c r="H133" s="39"/>
      <c r="I133" s="232"/>
      <c r="J133" s="39"/>
      <c r="K133" s="39"/>
      <c r="L133" s="43"/>
      <c r="M133" s="233"/>
      <c r="N133" s="23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423</v>
      </c>
      <c r="AU133" s="16" t="s">
        <v>86</v>
      </c>
    </row>
    <row r="134" s="12" customFormat="1" ht="22.8" customHeight="1">
      <c r="A134" s="12"/>
      <c r="B134" s="201"/>
      <c r="C134" s="202"/>
      <c r="D134" s="203" t="s">
        <v>75</v>
      </c>
      <c r="E134" s="215" t="s">
        <v>425</v>
      </c>
      <c r="F134" s="215" t="s">
        <v>426</v>
      </c>
      <c r="G134" s="202"/>
      <c r="H134" s="202"/>
      <c r="I134" s="205"/>
      <c r="J134" s="216">
        <f>BK134</f>
        <v>0</v>
      </c>
      <c r="K134" s="202"/>
      <c r="L134" s="207"/>
      <c r="M134" s="208"/>
      <c r="N134" s="209"/>
      <c r="O134" s="209"/>
      <c r="P134" s="210">
        <f>SUM(P135:P136)</f>
        <v>0</v>
      </c>
      <c r="Q134" s="209"/>
      <c r="R134" s="210">
        <f>SUM(R135:R136)</f>
        <v>0</v>
      </c>
      <c r="S134" s="209"/>
      <c r="T134" s="211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2" t="s">
        <v>148</v>
      </c>
      <c r="AT134" s="213" t="s">
        <v>75</v>
      </c>
      <c r="AU134" s="213" t="s">
        <v>84</v>
      </c>
      <c r="AY134" s="212" t="s">
        <v>122</v>
      </c>
      <c r="BK134" s="214">
        <f>SUM(BK135:BK136)</f>
        <v>0</v>
      </c>
    </row>
    <row r="135" s="2" customFormat="1" ht="14.4" customHeight="1">
      <c r="A135" s="37"/>
      <c r="B135" s="38"/>
      <c r="C135" s="217" t="s">
        <v>148</v>
      </c>
      <c r="D135" s="217" t="s">
        <v>124</v>
      </c>
      <c r="E135" s="218" t="s">
        <v>427</v>
      </c>
      <c r="F135" s="219" t="s">
        <v>428</v>
      </c>
      <c r="G135" s="220" t="s">
        <v>252</v>
      </c>
      <c r="H135" s="221">
        <v>1</v>
      </c>
      <c r="I135" s="222"/>
      <c r="J135" s="223">
        <f>ROUND(I135*H135,2)</f>
        <v>0</v>
      </c>
      <c r="K135" s="219" t="s">
        <v>128</v>
      </c>
      <c r="L135" s="43"/>
      <c r="M135" s="224" t="s">
        <v>1</v>
      </c>
      <c r="N135" s="225" t="s">
        <v>41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408</v>
      </c>
      <c r="AT135" s="228" t="s">
        <v>124</v>
      </c>
      <c r="AU135" s="228" t="s">
        <v>86</v>
      </c>
      <c r="AY135" s="16" t="s">
        <v>122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84</v>
      </c>
      <c r="BK135" s="229">
        <f>ROUND(I135*H135,2)</f>
        <v>0</v>
      </c>
      <c r="BL135" s="16" t="s">
        <v>408</v>
      </c>
      <c r="BM135" s="228" t="s">
        <v>429</v>
      </c>
    </row>
    <row r="136" s="2" customFormat="1">
      <c r="A136" s="37"/>
      <c r="B136" s="38"/>
      <c r="C136" s="39"/>
      <c r="D136" s="230" t="s">
        <v>131</v>
      </c>
      <c r="E136" s="39"/>
      <c r="F136" s="231" t="s">
        <v>428</v>
      </c>
      <c r="G136" s="39"/>
      <c r="H136" s="39"/>
      <c r="I136" s="232"/>
      <c r="J136" s="39"/>
      <c r="K136" s="39"/>
      <c r="L136" s="43"/>
      <c r="M136" s="267"/>
      <c r="N136" s="268"/>
      <c r="O136" s="269"/>
      <c r="P136" s="269"/>
      <c r="Q136" s="269"/>
      <c r="R136" s="269"/>
      <c r="S136" s="269"/>
      <c r="T136" s="270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131</v>
      </c>
      <c r="AU136" s="16" t="s">
        <v>86</v>
      </c>
    </row>
    <row r="137" s="2" customFormat="1" ht="6.96" customHeight="1">
      <c r="A137" s="37"/>
      <c r="B137" s="65"/>
      <c r="C137" s="66"/>
      <c r="D137" s="66"/>
      <c r="E137" s="66"/>
      <c r="F137" s="66"/>
      <c r="G137" s="66"/>
      <c r="H137" s="66"/>
      <c r="I137" s="66"/>
      <c r="J137" s="66"/>
      <c r="K137" s="66"/>
      <c r="L137" s="43"/>
      <c r="M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</sheetData>
  <sheetProtection sheet="1" autoFilter="0" formatColumns="0" formatRows="0" objects="1" scenarios="1" spinCount="100000" saltValue="7/vgVCWUNGS3iAmjL6YWw8i9GE5HbHacwXrg6K4Oy8w0iUx3Kz52mUrkddXRoyiFN18ynREe1qM59WUIeQxMEg==" hashValue="P1S5OLROn4pwG3CoIi5rezuhJ7d2X+dCI5VWEqAtpboaL4XFmd9Fyh9bPSf/k7vr5fSap1Kp8cYTeVVfdeqL3A==" algorithmName="SHA-512" password="CC35"/>
  <autoFilter ref="C119:K136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DESKTOP-C275LRE\Jindra</dc:creator>
  <cp:lastModifiedBy>DESKTOP-C275LRE\Jindra</cp:lastModifiedBy>
  <dcterms:created xsi:type="dcterms:W3CDTF">2021-06-25T05:18:34Z</dcterms:created>
  <dcterms:modified xsi:type="dcterms:W3CDTF">2021-06-25T05:18:38Z</dcterms:modified>
</cp:coreProperties>
</file>